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38.xml" ContentType="application/vnd.openxmlformats-officedocument.drawingml.chart+xml"/>
  <Override PartName="/xl/charts/chart56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drawings/drawing20.xml" ContentType="application/vnd.openxmlformats-officedocument.drawing+xml"/>
  <Override PartName="/xl/charts/chart63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drawings/drawing21.xml" ContentType="application/vnd.openxmlformats-officedocument.drawing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6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135" windowHeight="6345" tabRatio="897"/>
  </bookViews>
  <sheets>
    <sheet name="uputstvo" sheetId="28" r:id="rId1"/>
    <sheet name="S T A N J E" sheetId="7" r:id="rId2"/>
    <sheet name="P r i h o d i " sheetId="9" r:id="rId3"/>
    <sheet name="1 Auto" sheetId="1" r:id="rId4"/>
    <sheet name="2 Cistoca" sheetId="8" r:id="rId5"/>
    <sheet name="3 Dzep" sheetId="11" r:id="rId6"/>
    <sheet name="4 Higijena" sheetId="20" r:id="rId7"/>
    <sheet name="5 Hrana" sheetId="10" r:id="rId8"/>
    <sheet name="6 Javni P" sheetId="12" r:id="rId9"/>
    <sheet name="7 Kredit" sheetId="13" r:id="rId10"/>
    <sheet name="8 Kucanstvo" sheetId="14" r:id="rId11"/>
    <sheet name="9 K. Ljubimci" sheetId="15" r:id="rId12"/>
    <sheet name="10 Kultura" sheetId="16" r:id="rId13"/>
    <sheet name="11 Odijevanje" sheetId="17" r:id="rId14"/>
    <sheet name="12 Odmor" sheetId="18" r:id="rId15"/>
    <sheet name="13 Osiguranje" sheetId="19" r:id="rId16"/>
    <sheet name="14 Rezije" sheetId="21" r:id="rId17"/>
    <sheet name="15 Sport" sheetId="22" r:id="rId18"/>
    <sheet name="16 Stan" sheetId="23" r:id="rId19"/>
    <sheet name="17 Skola" sheetId="24" r:id="rId20"/>
    <sheet name="18 Telekom" sheetId="25" r:id="rId21"/>
    <sheet name="19 Zdrav" sheetId="26" r:id="rId22"/>
    <sheet name="20 Ostalo" sheetId="27" r:id="rId23"/>
    <sheet name="podaci" sheetId="2" state="hidden" r:id="rId24"/>
  </sheets>
  <definedNames>
    <definedName name="automobil">podaci!$B$2:$B$10</definedName>
    <definedName name="cistoca">podaci!$F$18:$F$24</definedName>
    <definedName name="cistoca_stana">podaci!$F$18:$F$25</definedName>
    <definedName name="članarine">podaci!$I$2:$I$9</definedName>
    <definedName name="Džeparac">podaci!$L$2:$L$5</definedName>
    <definedName name="Higijena">podaci!$C$18:$C$25</definedName>
    <definedName name="HranaPice">podaci!$A$2:$A$6</definedName>
    <definedName name="javni_prijevoz">podaci!$I$18:$I$25</definedName>
    <definedName name="Krediti">podaci!$G$2:$G$7</definedName>
    <definedName name="Kucanstvo">podaci!$D$18:$D$29</definedName>
    <definedName name="Kucni_ljubimci">podaci!$G$18:$G$22</definedName>
    <definedName name="Kultura_Zabava">podaci!$J$2:$J$14</definedName>
    <definedName name="Odjevanje">podaci!$D$2:$D$9</definedName>
    <definedName name="Odmor">podaci!$H$18:$H$22</definedName>
    <definedName name="Osiguranje">podaci!$H$2:$H$8</definedName>
    <definedName name="ostalo">podaci!$K$2:$K$17</definedName>
    <definedName name="prehrana">podaci!$A$2:$A$5</definedName>
    <definedName name="Prihodi">podaci!$L$13:$L$20</definedName>
    <definedName name="prijevoz">podaci!$B$2:$B$6</definedName>
    <definedName name="proba">podaci!$D$13:$D$16</definedName>
    <definedName name="Rezije">podaci!$C$2:$C$12</definedName>
    <definedName name="Skolovanje">podaci!$A$18:$A$27</definedName>
    <definedName name="Sport">podaci!$E$18:$E$23</definedName>
    <definedName name="Stanovanje">podaci!$E$2:$E$8</definedName>
    <definedName name="Telekomunikacije">podaci!$F$2:$F$10</definedName>
    <definedName name="valute">podaci!$K$22:$K$26</definedName>
    <definedName name="Zdravlje">podaci!$B$18:$B$26</definedName>
  </definedNames>
  <calcPr calcId="125725"/>
</workbook>
</file>

<file path=xl/calcChain.xml><?xml version="1.0" encoding="utf-8"?>
<calcChain xmlns="http://schemas.openxmlformats.org/spreadsheetml/2006/main">
  <c r="F25" i="7"/>
  <c r="F24"/>
  <c r="F23"/>
  <c r="F22"/>
  <c r="F21"/>
  <c r="F20"/>
  <c r="F19"/>
  <c r="F18"/>
  <c r="F17"/>
  <c r="F26"/>
  <c r="S26"/>
  <c r="R26"/>
  <c r="Q26"/>
  <c r="P26"/>
  <c r="O26"/>
  <c r="N26"/>
  <c r="M26"/>
  <c r="L26"/>
  <c r="K26"/>
  <c r="J26"/>
  <c r="I26"/>
  <c r="S25"/>
  <c r="R25"/>
  <c r="Q25"/>
  <c r="P25"/>
  <c r="O25"/>
  <c r="N25"/>
  <c r="M25"/>
  <c r="L25"/>
  <c r="K25"/>
  <c r="J25"/>
  <c r="I25"/>
  <c r="S24"/>
  <c r="R24"/>
  <c r="Q24"/>
  <c r="P24"/>
  <c r="O24"/>
  <c r="N24"/>
  <c r="M24"/>
  <c r="L24"/>
  <c r="K24"/>
  <c r="J24"/>
  <c r="I24"/>
  <c r="S23"/>
  <c r="R23"/>
  <c r="Q23"/>
  <c r="P23"/>
  <c r="O23"/>
  <c r="N23"/>
  <c r="M23"/>
  <c r="L23"/>
  <c r="K23"/>
  <c r="J23"/>
  <c r="I23"/>
  <c r="S22"/>
  <c r="R22"/>
  <c r="Q22"/>
  <c r="P22"/>
  <c r="O22"/>
  <c r="N22"/>
  <c r="M22"/>
  <c r="L22"/>
  <c r="K22"/>
  <c r="J22"/>
  <c r="I22"/>
  <c r="S21"/>
  <c r="R21"/>
  <c r="Q21"/>
  <c r="P21"/>
  <c r="O21"/>
  <c r="N21"/>
  <c r="M21"/>
  <c r="L21"/>
  <c r="K21"/>
  <c r="J21"/>
  <c r="I21"/>
  <c r="S20"/>
  <c r="R20"/>
  <c r="Q20"/>
  <c r="P20"/>
  <c r="O20"/>
  <c r="N20"/>
  <c r="M20"/>
  <c r="L20"/>
  <c r="K20"/>
  <c r="J20"/>
  <c r="I20"/>
  <c r="S19"/>
  <c r="R19"/>
  <c r="Q19"/>
  <c r="P19"/>
  <c r="O19"/>
  <c r="N19"/>
  <c r="M19"/>
  <c r="L19"/>
  <c r="K19"/>
  <c r="J19"/>
  <c r="I19"/>
  <c r="S18"/>
  <c r="R18"/>
  <c r="Q18"/>
  <c r="P18"/>
  <c r="O18"/>
  <c r="N18"/>
  <c r="M18"/>
  <c r="L18"/>
  <c r="K18"/>
  <c r="J18"/>
  <c r="I18"/>
  <c r="H26"/>
  <c r="H25"/>
  <c r="H24"/>
  <c r="H23"/>
  <c r="H22"/>
  <c r="H21"/>
  <c r="H20"/>
  <c r="H19"/>
  <c r="H18"/>
  <c r="S17"/>
  <c r="R17"/>
  <c r="Q17"/>
  <c r="P17"/>
  <c r="O17"/>
  <c r="N17"/>
  <c r="M17"/>
  <c r="L17"/>
  <c r="K17"/>
  <c r="J17"/>
  <c r="I17"/>
  <c r="H17"/>
  <c r="U22" i="27"/>
  <c r="R22"/>
  <c r="S64" i="7" s="1"/>
  <c r="Q22" i="27"/>
  <c r="R64" i="7" s="1"/>
  <c r="P22" i="27"/>
  <c r="Q64" i="7" s="1"/>
  <c r="O22" i="27"/>
  <c r="P64" i="7" s="1"/>
  <c r="N22" i="27"/>
  <c r="O64" i="7" s="1"/>
  <c r="M22" i="27"/>
  <c r="N64" i="7" s="1"/>
  <c r="L22" i="27"/>
  <c r="M64" i="7" s="1"/>
  <c r="K22" i="27"/>
  <c r="L64" i="7" s="1"/>
  <c r="J22" i="27"/>
  <c r="K64" i="7" s="1"/>
  <c r="I22" i="27"/>
  <c r="J64" i="7" s="1"/>
  <c r="H22" i="27"/>
  <c r="I64" i="7" s="1"/>
  <c r="G22" i="27"/>
  <c r="H64" i="7" s="1"/>
  <c r="T20" i="27"/>
  <c r="U20" s="1"/>
  <c r="T19"/>
  <c r="U19" s="1"/>
  <c r="T18"/>
  <c r="U18" s="1"/>
  <c r="T17"/>
  <c r="U17" s="1"/>
  <c r="T16"/>
  <c r="U16" s="1"/>
  <c r="T15"/>
  <c r="U15" s="1"/>
  <c r="T14"/>
  <c r="U14" s="1"/>
  <c r="T13"/>
  <c r="U13" s="1"/>
  <c r="T12"/>
  <c r="T11"/>
  <c r="Z7"/>
  <c r="Y7"/>
  <c r="W7"/>
  <c r="S4"/>
  <c r="U22" i="26"/>
  <c r="R22"/>
  <c r="R23" s="1"/>
  <c r="Q22"/>
  <c r="R63" i="7" s="1"/>
  <c r="P22" i="26"/>
  <c r="P23" s="1"/>
  <c r="O22"/>
  <c r="P63" i="7" s="1"/>
  <c r="N22" i="26"/>
  <c r="N23" s="1"/>
  <c r="M22"/>
  <c r="N63" i="7" s="1"/>
  <c r="L22" i="26"/>
  <c r="L23" s="1"/>
  <c r="K22"/>
  <c r="L63" i="7" s="1"/>
  <c r="J22" i="26"/>
  <c r="J23" s="1"/>
  <c r="I22"/>
  <c r="J63" i="7" s="1"/>
  <c r="H22" i="26"/>
  <c r="H23" s="1"/>
  <c r="G22"/>
  <c r="H63" i="7" s="1"/>
  <c r="U20" i="26"/>
  <c r="T20"/>
  <c r="U19"/>
  <c r="T19"/>
  <c r="U18"/>
  <c r="T18"/>
  <c r="U17"/>
  <c r="T17"/>
  <c r="U16"/>
  <c r="T16"/>
  <c r="U15"/>
  <c r="T15"/>
  <c r="U14"/>
  <c r="T14"/>
  <c r="U13"/>
  <c r="T13"/>
  <c r="T12"/>
  <c r="T11"/>
  <c r="Z7"/>
  <c r="Y7"/>
  <c r="W7"/>
  <c r="S4"/>
  <c r="U22" i="25"/>
  <c r="R22"/>
  <c r="S62" i="7" s="1"/>
  <c r="Q22" i="25"/>
  <c r="R62" i="7" s="1"/>
  <c r="P22" i="25"/>
  <c r="Q62" i="7" s="1"/>
  <c r="O22" i="25"/>
  <c r="P62" i="7" s="1"/>
  <c r="N22" i="25"/>
  <c r="O62" i="7" s="1"/>
  <c r="M22" i="25"/>
  <c r="N62" i="7" s="1"/>
  <c r="L22" i="25"/>
  <c r="M62" i="7" s="1"/>
  <c r="K22" i="25"/>
  <c r="L62" i="7" s="1"/>
  <c r="J22" i="25"/>
  <c r="K62" i="7" s="1"/>
  <c r="I22" i="25"/>
  <c r="J62" i="7" s="1"/>
  <c r="H22" i="25"/>
  <c r="I62" i="7" s="1"/>
  <c r="G22" i="25"/>
  <c r="H62" i="7" s="1"/>
  <c r="U20" i="25"/>
  <c r="T20"/>
  <c r="U19"/>
  <c r="T19"/>
  <c r="U18"/>
  <c r="T18"/>
  <c r="U17"/>
  <c r="T17"/>
  <c r="U16"/>
  <c r="T16"/>
  <c r="T15"/>
  <c r="T14"/>
  <c r="T13"/>
  <c r="T12"/>
  <c r="T11"/>
  <c r="Z7"/>
  <c r="W7"/>
  <c r="S4"/>
  <c r="U22" i="24"/>
  <c r="R22"/>
  <c r="R23" s="1"/>
  <c r="Q22"/>
  <c r="R61" i="7" s="1"/>
  <c r="P22" i="24"/>
  <c r="P23" s="1"/>
  <c r="O22"/>
  <c r="P61" i="7" s="1"/>
  <c r="N22" i="24"/>
  <c r="N23" s="1"/>
  <c r="M22"/>
  <c r="N61" i="7" s="1"/>
  <c r="L22" i="24"/>
  <c r="L23" s="1"/>
  <c r="K22"/>
  <c r="L61" i="7" s="1"/>
  <c r="J22" i="24"/>
  <c r="J23" s="1"/>
  <c r="I22"/>
  <c r="J61" i="7" s="1"/>
  <c r="H22" i="24"/>
  <c r="H23" s="1"/>
  <c r="G22"/>
  <c r="H61" i="7" s="1"/>
  <c r="T20" i="24"/>
  <c r="U20" s="1"/>
  <c r="T19"/>
  <c r="U19" s="1"/>
  <c r="T18"/>
  <c r="U18" s="1"/>
  <c r="T17"/>
  <c r="U17" s="1"/>
  <c r="T16"/>
  <c r="U16" s="1"/>
  <c r="T15"/>
  <c r="U15" s="1"/>
  <c r="T14"/>
  <c r="U14" s="1"/>
  <c r="T13"/>
  <c r="T12"/>
  <c r="U12" s="1"/>
  <c r="T11"/>
  <c r="T22" s="1"/>
  <c r="Z7"/>
  <c r="Y7"/>
  <c r="W7"/>
  <c r="S4"/>
  <c r="Q60" i="7"/>
  <c r="O60"/>
  <c r="M60"/>
  <c r="K60"/>
  <c r="I60"/>
  <c r="U22" i="23"/>
  <c r="R22"/>
  <c r="S60" i="7" s="1"/>
  <c r="Q22" i="23"/>
  <c r="R60" i="7" s="1"/>
  <c r="P22" i="23"/>
  <c r="O22"/>
  <c r="P60" i="7" s="1"/>
  <c r="N22" i="23"/>
  <c r="M22"/>
  <c r="N60" i="7" s="1"/>
  <c r="L22" i="23"/>
  <c r="K22"/>
  <c r="L60" i="7" s="1"/>
  <c r="J22" i="23"/>
  <c r="I22"/>
  <c r="J60" i="7" s="1"/>
  <c r="H22" i="23"/>
  <c r="G22"/>
  <c r="H60" i="7" s="1"/>
  <c r="U60" s="1"/>
  <c r="U20" i="23"/>
  <c r="T20"/>
  <c r="U19"/>
  <c r="T19"/>
  <c r="U18"/>
  <c r="T18"/>
  <c r="U17"/>
  <c r="T17"/>
  <c r="U16"/>
  <c r="T16"/>
  <c r="U15"/>
  <c r="T15"/>
  <c r="U14"/>
  <c r="T14"/>
  <c r="T13"/>
  <c r="T12"/>
  <c r="T11"/>
  <c r="Z7"/>
  <c r="S4"/>
  <c r="U22" i="22"/>
  <c r="R22"/>
  <c r="S59" i="7" s="1"/>
  <c r="Q22" i="22"/>
  <c r="R59" i="7" s="1"/>
  <c r="P22" i="22"/>
  <c r="Q59" i="7" s="1"/>
  <c r="O22" i="22"/>
  <c r="P59" i="7" s="1"/>
  <c r="N22" i="22"/>
  <c r="O59" i="7" s="1"/>
  <c r="M22" i="22"/>
  <c r="N59" i="7" s="1"/>
  <c r="L22" i="22"/>
  <c r="M59" i="7" s="1"/>
  <c r="K22" i="22"/>
  <c r="L59" i="7" s="1"/>
  <c r="J22" i="22"/>
  <c r="K59" i="7" s="1"/>
  <c r="I22" i="22"/>
  <c r="J59" i="7" s="1"/>
  <c r="H22" i="22"/>
  <c r="I59" i="7" s="1"/>
  <c r="G22" i="22"/>
  <c r="H59" i="7" s="1"/>
  <c r="U59" s="1"/>
  <c r="U20" i="22"/>
  <c r="T20"/>
  <c r="U19"/>
  <c r="T19"/>
  <c r="U18"/>
  <c r="T18"/>
  <c r="U17"/>
  <c r="T17"/>
  <c r="T16"/>
  <c r="T15"/>
  <c r="T14"/>
  <c r="T13"/>
  <c r="T12"/>
  <c r="T11"/>
  <c r="Z7"/>
  <c r="W7"/>
  <c r="S4"/>
  <c r="U22" i="21"/>
  <c r="R22"/>
  <c r="S58" i="7" s="1"/>
  <c r="Q22" i="21"/>
  <c r="R58" i="7" s="1"/>
  <c r="P22" i="21"/>
  <c r="Q58" i="7" s="1"/>
  <c r="O22" i="21"/>
  <c r="P58" i="7" s="1"/>
  <c r="N22" i="21"/>
  <c r="O58" i="7" s="1"/>
  <c r="M22" i="21"/>
  <c r="N58" i="7" s="1"/>
  <c r="L22" i="21"/>
  <c r="M58" i="7" s="1"/>
  <c r="K22" i="21"/>
  <c r="L58" i="7" s="1"/>
  <c r="J22" i="21"/>
  <c r="K58" i="7" s="1"/>
  <c r="I22" i="21"/>
  <c r="J58" i="7" s="1"/>
  <c r="H22" i="21"/>
  <c r="I58" i="7" s="1"/>
  <c r="G22" i="21"/>
  <c r="Z7" s="1"/>
  <c r="T20"/>
  <c r="U20" s="1"/>
  <c r="T19"/>
  <c r="U19" s="1"/>
  <c r="T18"/>
  <c r="U18" s="1"/>
  <c r="T17"/>
  <c r="U17" s="1"/>
  <c r="T16"/>
  <c r="U16" s="1"/>
  <c r="T15"/>
  <c r="T14"/>
  <c r="T13"/>
  <c r="T12"/>
  <c r="T11"/>
  <c r="S4"/>
  <c r="U22" i="20"/>
  <c r="R22"/>
  <c r="S48" i="7" s="1"/>
  <c r="Q22" i="20"/>
  <c r="R48" i="7" s="1"/>
  <c r="P22" i="20"/>
  <c r="Q48" i="7" s="1"/>
  <c r="O22" i="20"/>
  <c r="P48" i="7" s="1"/>
  <c r="N22" i="20"/>
  <c r="O48" i="7" s="1"/>
  <c r="M22" i="20"/>
  <c r="N48" i="7" s="1"/>
  <c r="L22" i="20"/>
  <c r="M48" i="7" s="1"/>
  <c r="K22" i="20"/>
  <c r="L48" i="7" s="1"/>
  <c r="J22" i="20"/>
  <c r="K48" i="7" s="1"/>
  <c r="I22" i="20"/>
  <c r="J48" i="7" s="1"/>
  <c r="H22" i="20"/>
  <c r="I48" i="7" s="1"/>
  <c r="G22" i="20"/>
  <c r="H48" i="7" s="1"/>
  <c r="T20" i="20"/>
  <c r="T19"/>
  <c r="T18"/>
  <c r="T17"/>
  <c r="T16"/>
  <c r="T15"/>
  <c r="T14"/>
  <c r="T13"/>
  <c r="T12"/>
  <c r="T11"/>
  <c r="Z7"/>
  <c r="W7"/>
  <c r="S4"/>
  <c r="U22" i="19"/>
  <c r="R22"/>
  <c r="R23" s="1"/>
  <c r="Q22"/>
  <c r="R57" i="7" s="1"/>
  <c r="P22" i="19"/>
  <c r="P23" s="1"/>
  <c r="O22"/>
  <c r="P57" i="7" s="1"/>
  <c r="N22" i="19"/>
  <c r="N23" s="1"/>
  <c r="M22"/>
  <c r="N57" i="7" s="1"/>
  <c r="L22" i="19"/>
  <c r="L23" s="1"/>
  <c r="K22"/>
  <c r="L57" i="7" s="1"/>
  <c r="J22" i="19"/>
  <c r="J23" s="1"/>
  <c r="I22"/>
  <c r="J57" i="7" s="1"/>
  <c r="H22" i="19"/>
  <c r="H23" s="1"/>
  <c r="G22"/>
  <c r="H57" i="7" s="1"/>
  <c r="T20" i="19"/>
  <c r="U20" s="1"/>
  <c r="T19"/>
  <c r="U19" s="1"/>
  <c r="T18"/>
  <c r="U18" s="1"/>
  <c r="T17"/>
  <c r="U17" s="1"/>
  <c r="T16"/>
  <c r="U16" s="1"/>
  <c r="T15"/>
  <c r="U15" s="1"/>
  <c r="T14"/>
  <c r="U14" s="1"/>
  <c r="T13"/>
  <c r="T12"/>
  <c r="U12" s="1"/>
  <c r="T11"/>
  <c r="Z7"/>
  <c r="Y7"/>
  <c r="W7"/>
  <c r="S4"/>
  <c r="U22" i="18"/>
  <c r="R22"/>
  <c r="S56" i="7" s="1"/>
  <c r="Q22" i="18"/>
  <c r="R56" i="7" s="1"/>
  <c r="P22" i="18"/>
  <c r="Q56" i="7" s="1"/>
  <c r="O22" i="18"/>
  <c r="P56" i="7" s="1"/>
  <c r="N22" i="18"/>
  <c r="O56" i="7" s="1"/>
  <c r="M22" i="18"/>
  <c r="N56" i="7" s="1"/>
  <c r="L22" i="18"/>
  <c r="M56" i="7" s="1"/>
  <c r="K22" i="18"/>
  <c r="L56" i="7" s="1"/>
  <c r="J22" i="18"/>
  <c r="K56" i="7" s="1"/>
  <c r="I22" i="18"/>
  <c r="J56" i="7" s="1"/>
  <c r="H22" i="18"/>
  <c r="I56" i="7" s="1"/>
  <c r="G22" i="18"/>
  <c r="H56" i="7" s="1"/>
  <c r="U20" i="18"/>
  <c r="T20"/>
  <c r="U19"/>
  <c r="T19"/>
  <c r="U18"/>
  <c r="T18"/>
  <c r="U17"/>
  <c r="T17"/>
  <c r="U16"/>
  <c r="T16"/>
  <c r="U15"/>
  <c r="T15"/>
  <c r="U14"/>
  <c r="T14"/>
  <c r="T13"/>
  <c r="T12"/>
  <c r="T11"/>
  <c r="T22" s="1"/>
  <c r="Z7"/>
  <c r="W7"/>
  <c r="S4"/>
  <c r="U22" i="17"/>
  <c r="R22"/>
  <c r="S55" i="7" s="1"/>
  <c r="Q22" i="17"/>
  <c r="R55" i="7" s="1"/>
  <c r="P22" i="17"/>
  <c r="Q55" i="7" s="1"/>
  <c r="O22" i="17"/>
  <c r="P55" i="7" s="1"/>
  <c r="N22" i="17"/>
  <c r="O55" i="7" s="1"/>
  <c r="M22" i="17"/>
  <c r="N55" i="7" s="1"/>
  <c r="L22" i="17"/>
  <c r="M55" i="7" s="1"/>
  <c r="K22" i="17"/>
  <c r="L55" i="7" s="1"/>
  <c r="J22" i="17"/>
  <c r="K55" i="7" s="1"/>
  <c r="I22" i="17"/>
  <c r="J55" i="7" s="1"/>
  <c r="H22" i="17"/>
  <c r="I55" i="7" s="1"/>
  <c r="G22" i="17"/>
  <c r="Z7" s="1"/>
  <c r="U20"/>
  <c r="T20"/>
  <c r="U19"/>
  <c r="T19"/>
  <c r="U18"/>
  <c r="T18"/>
  <c r="U17"/>
  <c r="T17"/>
  <c r="U16"/>
  <c r="T16"/>
  <c r="U15"/>
  <c r="T15"/>
  <c r="U14"/>
  <c r="T14"/>
  <c r="T13"/>
  <c r="T12"/>
  <c r="T11"/>
  <c r="T22" s="1"/>
  <c r="S4"/>
  <c r="U22" i="16"/>
  <c r="R22"/>
  <c r="R23" s="1"/>
  <c r="Q22"/>
  <c r="R54" i="7" s="1"/>
  <c r="P22" i="16"/>
  <c r="P23" s="1"/>
  <c r="O22"/>
  <c r="P54" i="7" s="1"/>
  <c r="N22" i="16"/>
  <c r="N23" s="1"/>
  <c r="M22"/>
  <c r="N54" i="7" s="1"/>
  <c r="L22" i="16"/>
  <c r="L23" s="1"/>
  <c r="K22"/>
  <c r="L54" i="7" s="1"/>
  <c r="J22" i="16"/>
  <c r="J23" s="1"/>
  <c r="I22"/>
  <c r="J54" i="7" s="1"/>
  <c r="H22" i="16"/>
  <c r="H23" s="1"/>
  <c r="G22"/>
  <c r="H54" i="7" s="1"/>
  <c r="T20" i="16"/>
  <c r="U20" s="1"/>
  <c r="T19"/>
  <c r="U19" s="1"/>
  <c r="T18"/>
  <c r="U18" s="1"/>
  <c r="T17"/>
  <c r="U17" s="1"/>
  <c r="T16"/>
  <c r="U16" s="1"/>
  <c r="T15"/>
  <c r="T14"/>
  <c r="U14" s="1"/>
  <c r="T13"/>
  <c r="T12"/>
  <c r="U12" s="1"/>
  <c r="T11"/>
  <c r="Z7"/>
  <c r="Y7"/>
  <c r="W7"/>
  <c r="S4"/>
  <c r="U22" i="15"/>
  <c r="R22"/>
  <c r="S53" i="7" s="1"/>
  <c r="Q22" i="15"/>
  <c r="R53" i="7" s="1"/>
  <c r="P22" i="15"/>
  <c r="Q53" i="7" s="1"/>
  <c r="O22" i="15"/>
  <c r="P53" i="7" s="1"/>
  <c r="N22" i="15"/>
  <c r="O53" i="7" s="1"/>
  <c r="M22" i="15"/>
  <c r="N53" i="7" s="1"/>
  <c r="L22" i="15"/>
  <c r="M53" i="7" s="1"/>
  <c r="K22" i="15"/>
  <c r="L53" i="7" s="1"/>
  <c r="J22" i="15"/>
  <c r="K53" i="7" s="1"/>
  <c r="I22" i="15"/>
  <c r="J53" i="7" s="1"/>
  <c r="H22" i="15"/>
  <c r="I53" i="7" s="1"/>
  <c r="G22" i="15"/>
  <c r="H53" i="7" s="1"/>
  <c r="U20" i="15"/>
  <c r="T20"/>
  <c r="U19"/>
  <c r="T19"/>
  <c r="T18"/>
  <c r="U18" s="1"/>
  <c r="U17"/>
  <c r="T17"/>
  <c r="U16"/>
  <c r="T16"/>
  <c r="T15"/>
  <c r="T14"/>
  <c r="T13"/>
  <c r="T12"/>
  <c r="T11"/>
  <c r="Z7"/>
  <c r="W7"/>
  <c r="S4"/>
  <c r="U22" i="14"/>
  <c r="R22"/>
  <c r="S52" i="7" s="1"/>
  <c r="Q22" i="14"/>
  <c r="R52" i="7" s="1"/>
  <c r="P22" i="14"/>
  <c r="Q52" i="7" s="1"/>
  <c r="O22" i="14"/>
  <c r="P52" i="7" s="1"/>
  <c r="N22" i="14"/>
  <c r="O52" i="7" s="1"/>
  <c r="M22" i="14"/>
  <c r="N52" i="7" s="1"/>
  <c r="L22" i="14"/>
  <c r="M52" i="7" s="1"/>
  <c r="K22" i="14"/>
  <c r="L52" i="7" s="1"/>
  <c r="J22" i="14"/>
  <c r="K52" i="7" s="1"/>
  <c r="I22" i="14"/>
  <c r="J52" i="7" s="1"/>
  <c r="H22" i="14"/>
  <c r="Y7" s="1"/>
  <c r="G22"/>
  <c r="H52" i="7" s="1"/>
  <c r="U20" i="14"/>
  <c r="T20"/>
  <c r="U19"/>
  <c r="T19"/>
  <c r="U18"/>
  <c r="T18"/>
  <c r="U17"/>
  <c r="T17"/>
  <c r="U16"/>
  <c r="T16"/>
  <c r="U15"/>
  <c r="T15"/>
  <c r="U14"/>
  <c r="T14"/>
  <c r="U13"/>
  <c r="T13"/>
  <c r="T12"/>
  <c r="T11"/>
  <c r="Z7"/>
  <c r="W7"/>
  <c r="S4"/>
  <c r="U22" i="13"/>
  <c r="R22"/>
  <c r="S51" i="7" s="1"/>
  <c r="Q22" i="13"/>
  <c r="R51" i="7" s="1"/>
  <c r="P22" i="13"/>
  <c r="Q51" i="7" s="1"/>
  <c r="O22" i="13"/>
  <c r="P51" i="7" s="1"/>
  <c r="N22" i="13"/>
  <c r="O51" i="7" s="1"/>
  <c r="M22" i="13"/>
  <c r="N51" i="7" s="1"/>
  <c r="L22" i="13"/>
  <c r="M51" i="7" s="1"/>
  <c r="K22" i="13"/>
  <c r="L51" i="7" s="1"/>
  <c r="J22" i="13"/>
  <c r="K51" i="7" s="1"/>
  <c r="I22" i="13"/>
  <c r="J51" i="7" s="1"/>
  <c r="H22" i="13"/>
  <c r="G22"/>
  <c r="H51" i="7" s="1"/>
  <c r="T20" i="13"/>
  <c r="T19"/>
  <c r="T18"/>
  <c r="T17"/>
  <c r="U16"/>
  <c r="T16"/>
  <c r="U15"/>
  <c r="T15"/>
  <c r="T14"/>
  <c r="T13"/>
  <c r="T12"/>
  <c r="T11"/>
  <c r="Z7"/>
  <c r="W7"/>
  <c r="S4"/>
  <c r="U22" i="12"/>
  <c r="R22"/>
  <c r="S50" i="7" s="1"/>
  <c r="Q22" i="12"/>
  <c r="R50" i="7" s="1"/>
  <c r="P22" i="12"/>
  <c r="Q50" i="7" s="1"/>
  <c r="O22" i="12"/>
  <c r="P50" i="7" s="1"/>
  <c r="N22" i="12"/>
  <c r="O50" i="7" s="1"/>
  <c r="M22" i="12"/>
  <c r="N50" i="7" s="1"/>
  <c r="L22" i="12"/>
  <c r="M50" i="7" s="1"/>
  <c r="K22" i="12"/>
  <c r="L50" i="7" s="1"/>
  <c r="J22" i="12"/>
  <c r="K50" i="7" s="1"/>
  <c r="I22" i="12"/>
  <c r="J50" i="7" s="1"/>
  <c r="H22" i="12"/>
  <c r="I50" i="7" s="1"/>
  <c r="G22" i="12"/>
  <c r="H50" i="7" s="1"/>
  <c r="U20" i="12"/>
  <c r="T20"/>
  <c r="U19"/>
  <c r="T19"/>
  <c r="U18"/>
  <c r="T18"/>
  <c r="U17"/>
  <c r="T17"/>
  <c r="U16"/>
  <c r="T16"/>
  <c r="U15"/>
  <c r="T15"/>
  <c r="U14"/>
  <c r="T14"/>
  <c r="T13"/>
  <c r="T12"/>
  <c r="T11"/>
  <c r="Z7"/>
  <c r="W7"/>
  <c r="S4"/>
  <c r="U22" i="11"/>
  <c r="R22"/>
  <c r="S47" i="7" s="1"/>
  <c r="Q22" i="11"/>
  <c r="R47" i="7" s="1"/>
  <c r="P22" i="11"/>
  <c r="Q47" i="7" s="1"/>
  <c r="O22" i="11"/>
  <c r="P47" i="7" s="1"/>
  <c r="N22" i="11"/>
  <c r="O47" i="7" s="1"/>
  <c r="M22" i="11"/>
  <c r="N47" i="7" s="1"/>
  <c r="L22" i="11"/>
  <c r="M47" i="7" s="1"/>
  <c r="K22" i="11"/>
  <c r="L47" i="7" s="1"/>
  <c r="J22" i="11"/>
  <c r="K47" i="7" s="1"/>
  <c r="I22" i="11"/>
  <c r="J47" i="7" s="1"/>
  <c r="H22" i="11"/>
  <c r="I47" i="7" s="1"/>
  <c r="G22" i="11"/>
  <c r="H47" i="7" s="1"/>
  <c r="U20" i="11"/>
  <c r="T20"/>
  <c r="U19"/>
  <c r="T19"/>
  <c r="U18"/>
  <c r="T18"/>
  <c r="U17"/>
  <c r="T17"/>
  <c r="U16"/>
  <c r="T16"/>
  <c r="U15"/>
  <c r="T15"/>
  <c r="T14"/>
  <c r="T13"/>
  <c r="T12"/>
  <c r="T11"/>
  <c r="S4"/>
  <c r="J22" i="10"/>
  <c r="K49" i="7" s="1"/>
  <c r="V66"/>
  <c r="U22" i="10"/>
  <c r="U22" i="9"/>
  <c r="U22" i="8"/>
  <c r="U22" i="1"/>
  <c r="V13" i="7"/>
  <c r="V12"/>
  <c r="V10"/>
  <c r="V9"/>
  <c r="V28"/>
  <c r="R22" i="10"/>
  <c r="S49" i="7" s="1"/>
  <c r="Q22" i="10"/>
  <c r="R49" i="7" s="1"/>
  <c r="P22" i="10"/>
  <c r="Q49" i="7" s="1"/>
  <c r="O22" i="10"/>
  <c r="P49" i="7" s="1"/>
  <c r="N22" i="10"/>
  <c r="O49" i="7" s="1"/>
  <c r="M22" i="10"/>
  <c r="N49" i="7" s="1"/>
  <c r="L22" i="10"/>
  <c r="M49" i="7" s="1"/>
  <c r="K22" i="10"/>
  <c r="L49" i="7" s="1"/>
  <c r="I22" i="10"/>
  <c r="J49" i="7" s="1"/>
  <c r="H22" i="10"/>
  <c r="I49" i="7" s="1"/>
  <c r="G22" i="10"/>
  <c r="W7" s="1"/>
  <c r="T20"/>
  <c r="T19"/>
  <c r="T18"/>
  <c r="T17"/>
  <c r="T16"/>
  <c r="T15"/>
  <c r="T14"/>
  <c r="T13"/>
  <c r="T12"/>
  <c r="T11"/>
  <c r="S4"/>
  <c r="R22" i="9"/>
  <c r="Q22"/>
  <c r="P22"/>
  <c r="O22"/>
  <c r="N22"/>
  <c r="M22"/>
  <c r="L22"/>
  <c r="K22"/>
  <c r="J22"/>
  <c r="I22"/>
  <c r="H22"/>
  <c r="G22"/>
  <c r="W7" s="1"/>
  <c r="T20"/>
  <c r="T19"/>
  <c r="T18"/>
  <c r="T17"/>
  <c r="T16"/>
  <c r="T15"/>
  <c r="T14"/>
  <c r="T13"/>
  <c r="T12"/>
  <c r="T11"/>
  <c r="S4"/>
  <c r="R22" i="8"/>
  <c r="S46" i="7" s="1"/>
  <c r="Q22" i="8"/>
  <c r="R46" i="7" s="1"/>
  <c r="P22" i="8"/>
  <c r="Q46" i="7" s="1"/>
  <c r="O22" i="8"/>
  <c r="P46" i="7" s="1"/>
  <c r="N22" i="8"/>
  <c r="O46" i="7" s="1"/>
  <c r="M22" i="8"/>
  <c r="N46" i="7" s="1"/>
  <c r="L22" i="8"/>
  <c r="M46" i="7" s="1"/>
  <c r="K22" i="8"/>
  <c r="L46" i="7" s="1"/>
  <c r="J22" i="8"/>
  <c r="K46" i="7" s="1"/>
  <c r="I22" i="8"/>
  <c r="J46" i="7" s="1"/>
  <c r="H22" i="8"/>
  <c r="I46" i="7" s="1"/>
  <c r="G22" i="8"/>
  <c r="T20"/>
  <c r="T19"/>
  <c r="T18"/>
  <c r="T17"/>
  <c r="T16"/>
  <c r="T15"/>
  <c r="T14"/>
  <c r="T13"/>
  <c r="T12"/>
  <c r="T11"/>
  <c r="S4"/>
  <c r="S28" i="7"/>
  <c r="S9" s="1"/>
  <c r="R28"/>
  <c r="R9" s="1"/>
  <c r="Q28"/>
  <c r="Q9" s="1"/>
  <c r="P28"/>
  <c r="P9" s="1"/>
  <c r="O28"/>
  <c r="O9" s="1"/>
  <c r="N28"/>
  <c r="N9" s="1"/>
  <c r="M28"/>
  <c r="M9" s="1"/>
  <c r="L28"/>
  <c r="L9" s="1"/>
  <c r="K28"/>
  <c r="K9" s="1"/>
  <c r="J28"/>
  <c r="J9" s="1"/>
  <c r="I28"/>
  <c r="I9" s="1"/>
  <c r="U26"/>
  <c r="U25"/>
  <c r="U24"/>
  <c r="U23"/>
  <c r="U22"/>
  <c r="U21"/>
  <c r="U20"/>
  <c r="U19"/>
  <c r="U18"/>
  <c r="S4" i="1"/>
  <c r="T20"/>
  <c r="T19"/>
  <c r="T18"/>
  <c r="T17"/>
  <c r="T16"/>
  <c r="T15"/>
  <c r="T14"/>
  <c r="T13"/>
  <c r="T12"/>
  <c r="R22"/>
  <c r="S45" i="7" s="1"/>
  <c r="Q22" i="1"/>
  <c r="R45" i="7" s="1"/>
  <c r="P22" i="1"/>
  <c r="Q45" i="7" s="1"/>
  <c r="O22" i="1"/>
  <c r="P45" i="7" s="1"/>
  <c r="N22" i="1"/>
  <c r="O45" i="7" s="1"/>
  <c r="M22" i="1"/>
  <c r="N45" i="7" s="1"/>
  <c r="L22" i="1"/>
  <c r="M45" i="7" s="1"/>
  <c r="K22" i="1"/>
  <c r="J22"/>
  <c r="K45" i="7" s="1"/>
  <c r="I22" i="1"/>
  <c r="J45" i="7" s="1"/>
  <c r="H22" i="1"/>
  <c r="I45" i="7" s="1"/>
  <c r="G22" i="1"/>
  <c r="H45" i="7" s="1"/>
  <c r="T11" i="1"/>
  <c r="S4" i="7"/>
  <c r="Y7" i="13" l="1"/>
  <c r="U56" i="7"/>
  <c r="H28"/>
  <c r="H9" s="1"/>
  <c r="I52"/>
  <c r="U52" s="1"/>
  <c r="I51"/>
  <c r="U51" s="1"/>
  <c r="H49"/>
  <c r="U64"/>
  <c r="S63"/>
  <c r="T22" i="26"/>
  <c r="I63" i="7"/>
  <c r="K63"/>
  <c r="M63"/>
  <c r="O63"/>
  <c r="Q63"/>
  <c r="U62"/>
  <c r="S61"/>
  <c r="I61"/>
  <c r="K61"/>
  <c r="M61"/>
  <c r="O61"/>
  <c r="Q61"/>
  <c r="W7" i="23"/>
  <c r="T22"/>
  <c r="Y7"/>
  <c r="H58" i="7"/>
  <c r="U58" s="1"/>
  <c r="T22" i="19"/>
  <c r="I57" i="7"/>
  <c r="K57"/>
  <c r="M57"/>
  <c r="O57"/>
  <c r="Q57"/>
  <c r="S57"/>
  <c r="H55"/>
  <c r="U55" s="1"/>
  <c r="S54"/>
  <c r="T22" i="16"/>
  <c r="I54" i="7"/>
  <c r="K54"/>
  <c r="M54"/>
  <c r="O54"/>
  <c r="Q54"/>
  <c r="T22" i="12"/>
  <c r="U13" s="1"/>
  <c r="U50" i="7"/>
  <c r="W7" i="11"/>
  <c r="Y7" i="8"/>
  <c r="W7"/>
  <c r="Z7"/>
  <c r="H46" i="7"/>
  <c r="U46" s="1"/>
  <c r="Z7" i="1"/>
  <c r="W7"/>
  <c r="Y7"/>
  <c r="U17" i="7"/>
  <c r="U28" s="1"/>
  <c r="V23" s="1"/>
  <c r="U53"/>
  <c r="U48"/>
  <c r="Z7" i="9"/>
  <c r="Y7"/>
  <c r="R66" i="7"/>
  <c r="R10" s="1"/>
  <c r="T22" i="27"/>
  <c r="U12"/>
  <c r="H23"/>
  <c r="J23"/>
  <c r="L23"/>
  <c r="N23"/>
  <c r="P23"/>
  <c r="R23"/>
  <c r="G23"/>
  <c r="I23"/>
  <c r="K23"/>
  <c r="M23"/>
  <c r="O23"/>
  <c r="Q23"/>
  <c r="U11"/>
  <c r="U12" i="26"/>
  <c r="U11"/>
  <c r="G23"/>
  <c r="I23"/>
  <c r="K23"/>
  <c r="M23"/>
  <c r="O23"/>
  <c r="Q23"/>
  <c r="T22" i="25"/>
  <c r="U15" s="1"/>
  <c r="Y7"/>
  <c r="L23"/>
  <c r="P23"/>
  <c r="U11"/>
  <c r="I23"/>
  <c r="M23"/>
  <c r="Q23"/>
  <c r="U13" i="24"/>
  <c r="G23"/>
  <c r="I23"/>
  <c r="K23"/>
  <c r="M23"/>
  <c r="O23"/>
  <c r="Q23"/>
  <c r="U11"/>
  <c r="G23" i="23"/>
  <c r="I23"/>
  <c r="K23"/>
  <c r="M23"/>
  <c r="O23"/>
  <c r="Q23"/>
  <c r="U13"/>
  <c r="U12"/>
  <c r="U11"/>
  <c r="J23"/>
  <c r="L23"/>
  <c r="N23"/>
  <c r="P23"/>
  <c r="R23"/>
  <c r="H23"/>
  <c r="Y7" i="22"/>
  <c r="T22"/>
  <c r="U16" s="1"/>
  <c r="Y7" i="21"/>
  <c r="T22"/>
  <c r="W7"/>
  <c r="U12"/>
  <c r="Y7" i="20"/>
  <c r="T22"/>
  <c r="H23" s="1"/>
  <c r="J23"/>
  <c r="N23"/>
  <c r="R23"/>
  <c r="U20"/>
  <c r="U19"/>
  <c r="U17"/>
  <c r="U15"/>
  <c r="U13"/>
  <c r="U11"/>
  <c r="I23"/>
  <c r="M23"/>
  <c r="Q23"/>
  <c r="U13" i="19"/>
  <c r="G23"/>
  <c r="I23"/>
  <c r="K23"/>
  <c r="M23"/>
  <c r="O23"/>
  <c r="Q23"/>
  <c r="U11"/>
  <c r="Y7" i="18"/>
  <c r="G23"/>
  <c r="I23"/>
  <c r="K23"/>
  <c r="M23"/>
  <c r="O23"/>
  <c r="Q23"/>
  <c r="U13"/>
  <c r="U12"/>
  <c r="U11"/>
  <c r="J23"/>
  <c r="L23"/>
  <c r="N23"/>
  <c r="P23"/>
  <c r="R23"/>
  <c r="H23"/>
  <c r="Y7" i="17"/>
  <c r="U13"/>
  <c r="W7"/>
  <c r="H23"/>
  <c r="J23"/>
  <c r="L23"/>
  <c r="N23"/>
  <c r="P23"/>
  <c r="R23"/>
  <c r="U12"/>
  <c r="U11"/>
  <c r="G23"/>
  <c r="I23"/>
  <c r="K23"/>
  <c r="M23"/>
  <c r="O23"/>
  <c r="Q23"/>
  <c r="U13" i="16"/>
  <c r="U15"/>
  <c r="G23"/>
  <c r="I23"/>
  <c r="K23"/>
  <c r="M23"/>
  <c r="O23"/>
  <c r="Q23"/>
  <c r="U11"/>
  <c r="Y7" i="15"/>
  <c r="T22"/>
  <c r="G23" s="1"/>
  <c r="T22" i="14"/>
  <c r="U12" s="1"/>
  <c r="U11"/>
  <c r="G23"/>
  <c r="I23"/>
  <c r="K23"/>
  <c r="M23"/>
  <c r="O23"/>
  <c r="Q23"/>
  <c r="J23"/>
  <c r="L23"/>
  <c r="N23"/>
  <c r="P23"/>
  <c r="R23"/>
  <c r="H23"/>
  <c r="T22" i="13"/>
  <c r="R23" s="1"/>
  <c r="J23"/>
  <c r="N23"/>
  <c r="U20"/>
  <c r="U19"/>
  <c r="U18"/>
  <c r="U17"/>
  <c r="U14"/>
  <c r="U13"/>
  <c r="U12"/>
  <c r="G23"/>
  <c r="K23"/>
  <c r="O23"/>
  <c r="H23" i="12"/>
  <c r="J23"/>
  <c r="L23"/>
  <c r="Y7"/>
  <c r="N23"/>
  <c r="P23"/>
  <c r="R23"/>
  <c r="U12"/>
  <c r="U11"/>
  <c r="G23"/>
  <c r="I23"/>
  <c r="K23"/>
  <c r="M23"/>
  <c r="O23"/>
  <c r="Q23"/>
  <c r="U49" i="7"/>
  <c r="Z7" i="11"/>
  <c r="Y7"/>
  <c r="T22"/>
  <c r="N23" s="1"/>
  <c r="Z7" i="10"/>
  <c r="Y7"/>
  <c r="K66" i="7"/>
  <c r="O66"/>
  <c r="O10" s="1"/>
  <c r="S66"/>
  <c r="S10" s="1"/>
  <c r="U47"/>
  <c r="T22" i="10"/>
  <c r="U11" s="1"/>
  <c r="J66" i="7"/>
  <c r="N66"/>
  <c r="N10" s="1"/>
  <c r="P66"/>
  <c r="P10" s="1"/>
  <c r="T22" i="9"/>
  <c r="U15" s="1"/>
  <c r="T22" i="8"/>
  <c r="U18" s="1"/>
  <c r="L45" i="7"/>
  <c r="L66" s="1"/>
  <c r="U9"/>
  <c r="T22" i="1"/>
  <c r="M23" s="1"/>
  <c r="Q66" i="7" l="1"/>
  <c r="Q10" s="1"/>
  <c r="M66"/>
  <c r="M10" s="1"/>
  <c r="M12" s="1"/>
  <c r="I66"/>
  <c r="I10" s="1"/>
  <c r="I12" s="1"/>
  <c r="J10"/>
  <c r="J12" s="1"/>
  <c r="U54"/>
  <c r="U63"/>
  <c r="L10"/>
  <c r="L12" s="1"/>
  <c r="K10"/>
  <c r="K12" s="1"/>
  <c r="U57"/>
  <c r="U61"/>
  <c r="S12"/>
  <c r="O12"/>
  <c r="P12"/>
  <c r="Q12"/>
  <c r="R12"/>
  <c r="N12"/>
  <c r="H23" i="25"/>
  <c r="O23"/>
  <c r="K23"/>
  <c r="G23"/>
  <c r="U12"/>
  <c r="R23"/>
  <c r="N23"/>
  <c r="J23"/>
  <c r="U14"/>
  <c r="U13"/>
  <c r="J23" i="22"/>
  <c r="R23"/>
  <c r="U13"/>
  <c r="N23"/>
  <c r="U11"/>
  <c r="U15"/>
  <c r="P23"/>
  <c r="L23"/>
  <c r="H23"/>
  <c r="U12"/>
  <c r="U14"/>
  <c r="K23"/>
  <c r="O23"/>
  <c r="G23"/>
  <c r="Q23"/>
  <c r="M23"/>
  <c r="I23"/>
  <c r="U13" i="21"/>
  <c r="M23"/>
  <c r="L23"/>
  <c r="U15"/>
  <c r="Q23"/>
  <c r="I23"/>
  <c r="P23"/>
  <c r="H23"/>
  <c r="U11"/>
  <c r="O23"/>
  <c r="K23"/>
  <c r="G23"/>
  <c r="R23"/>
  <c r="N23"/>
  <c r="J23"/>
  <c r="U14"/>
  <c r="O23" i="20"/>
  <c r="K23"/>
  <c r="G23"/>
  <c r="U12"/>
  <c r="U14"/>
  <c r="U16"/>
  <c r="U18"/>
  <c r="P23"/>
  <c r="L23"/>
  <c r="R23" i="15"/>
  <c r="U13"/>
  <c r="J23"/>
  <c r="Q23"/>
  <c r="N23"/>
  <c r="U11"/>
  <c r="U15"/>
  <c r="M23"/>
  <c r="P23"/>
  <c r="L23"/>
  <c r="H23"/>
  <c r="U12"/>
  <c r="U14"/>
  <c r="O23"/>
  <c r="I23"/>
  <c r="K23"/>
  <c r="Q23" i="13"/>
  <c r="M23"/>
  <c r="I23"/>
  <c r="U11"/>
  <c r="P23"/>
  <c r="L23"/>
  <c r="H23"/>
  <c r="U13" i="11"/>
  <c r="M23"/>
  <c r="U12"/>
  <c r="Q23"/>
  <c r="I23"/>
  <c r="H23"/>
  <c r="U14"/>
  <c r="O23"/>
  <c r="K23"/>
  <c r="G23"/>
  <c r="R23"/>
  <c r="J23"/>
  <c r="U11"/>
  <c r="P23"/>
  <c r="L23"/>
  <c r="H66" i="7"/>
  <c r="H10" s="1"/>
  <c r="R23" i="10"/>
  <c r="P23"/>
  <c r="N23"/>
  <c r="L23"/>
  <c r="J23"/>
  <c r="H23"/>
  <c r="U19"/>
  <c r="U20"/>
  <c r="U16"/>
  <c r="U12"/>
  <c r="M23"/>
  <c r="I23"/>
  <c r="U17"/>
  <c r="O23"/>
  <c r="U13"/>
  <c r="U18"/>
  <c r="U14"/>
  <c r="Q23"/>
  <c r="K23"/>
  <c r="G23"/>
  <c r="U15"/>
  <c r="Q23" i="9"/>
  <c r="U12"/>
  <c r="U20"/>
  <c r="G23"/>
  <c r="U17"/>
  <c r="U16"/>
  <c r="M23"/>
  <c r="R23"/>
  <c r="P23"/>
  <c r="N23"/>
  <c r="L23"/>
  <c r="J23"/>
  <c r="H23"/>
  <c r="I23"/>
  <c r="U13"/>
  <c r="U18"/>
  <c r="U14"/>
  <c r="O23"/>
  <c r="K23"/>
  <c r="U19"/>
  <c r="U11"/>
  <c r="R23" i="8"/>
  <c r="P23"/>
  <c r="N23"/>
  <c r="L23"/>
  <c r="J23"/>
  <c r="H23"/>
  <c r="U17"/>
  <c r="U20"/>
  <c r="U14"/>
  <c r="Q23"/>
  <c r="K23"/>
  <c r="G23"/>
  <c r="U15"/>
  <c r="O23"/>
  <c r="U11"/>
  <c r="U16"/>
  <c r="U12"/>
  <c r="M23"/>
  <c r="I23"/>
  <c r="U19"/>
  <c r="U13"/>
  <c r="V22" i="7"/>
  <c r="U20" i="1"/>
  <c r="K23"/>
  <c r="U45" i="7"/>
  <c r="S29"/>
  <c r="Q29"/>
  <c r="O29"/>
  <c r="M29"/>
  <c r="K29"/>
  <c r="I29"/>
  <c r="R29"/>
  <c r="P29"/>
  <c r="N29"/>
  <c r="L29"/>
  <c r="J29"/>
  <c r="H29"/>
  <c r="V26"/>
  <c r="V19"/>
  <c r="V18"/>
  <c r="V24"/>
  <c r="V20"/>
  <c r="V21"/>
  <c r="V25"/>
  <c r="V17"/>
  <c r="L23" i="1"/>
  <c r="O23"/>
  <c r="P23"/>
  <c r="H23"/>
  <c r="I23"/>
  <c r="R23"/>
  <c r="N23"/>
  <c r="J23"/>
  <c r="Q23"/>
  <c r="U15"/>
  <c r="G23"/>
  <c r="U19"/>
  <c r="U18"/>
  <c r="U16"/>
  <c r="U17"/>
  <c r="U14"/>
  <c r="U13"/>
  <c r="U12"/>
  <c r="U11"/>
  <c r="H12" i="7" l="1"/>
  <c r="H13" s="1"/>
  <c r="I13" s="1"/>
  <c r="J13" s="1"/>
  <c r="K13" s="1"/>
  <c r="L13" s="1"/>
  <c r="M13" s="1"/>
  <c r="N13" s="1"/>
  <c r="O13" s="1"/>
  <c r="P13" s="1"/>
  <c r="Q13" s="1"/>
  <c r="R13" s="1"/>
  <c r="S13" s="1"/>
  <c r="T13" s="1"/>
  <c r="U10"/>
  <c r="U12" s="1"/>
  <c r="U66"/>
  <c r="T34" i="27" s="1"/>
  <c r="T34" i="26" l="1"/>
  <c r="T34" i="24"/>
  <c r="T35" s="1"/>
  <c r="T34" i="22"/>
  <c r="T34" i="19"/>
  <c r="T35" s="1"/>
  <c r="T34" i="17"/>
  <c r="T34" i="15"/>
  <c r="T35" s="1"/>
  <c r="T34" i="13"/>
  <c r="T34" i="10"/>
  <c r="T35" s="1"/>
  <c r="T34" i="11"/>
  <c r="T34" i="25"/>
  <c r="T34" i="23"/>
  <c r="T35" s="1"/>
  <c r="T34" i="21"/>
  <c r="T35" s="1"/>
  <c r="T34" i="18"/>
  <c r="T35" s="1"/>
  <c r="T34" i="16"/>
  <c r="T35" s="1"/>
  <c r="T34" i="14"/>
  <c r="T35" s="1"/>
  <c r="T34" i="12"/>
  <c r="T35" s="1"/>
  <c r="T34" i="20"/>
  <c r="T35" s="1"/>
  <c r="T34" i="1"/>
  <c r="T35" i="27"/>
  <c r="T34" i="8"/>
  <c r="T35" s="1"/>
  <c r="U13" i="7"/>
  <c r="T35" i="25"/>
  <c r="T35" i="26"/>
  <c r="T35" i="22"/>
  <c r="T35" i="17"/>
  <c r="T35" i="13"/>
  <c r="T35" i="11"/>
  <c r="V45" i="7"/>
  <c r="S67"/>
  <c r="Q67"/>
  <c r="O67"/>
  <c r="M67"/>
  <c r="K67"/>
  <c r="I67"/>
  <c r="R67"/>
  <c r="P67"/>
  <c r="N67"/>
  <c r="L67"/>
  <c r="J67"/>
  <c r="H67"/>
  <c r="V63"/>
  <c r="V61"/>
  <c r="V59"/>
  <c r="V48"/>
  <c r="V56"/>
  <c r="V54"/>
  <c r="V52"/>
  <c r="V50"/>
  <c r="V47"/>
  <c r="V46"/>
  <c r="V64"/>
  <c r="V62"/>
  <c r="V60"/>
  <c r="V58"/>
  <c r="V57"/>
  <c r="V55"/>
  <c r="V53"/>
  <c r="V51"/>
  <c r="V49"/>
  <c r="T35" i="1"/>
</calcChain>
</file>

<file path=xl/sharedStrings.xml><?xml version="1.0" encoding="utf-8"?>
<sst xmlns="http://schemas.openxmlformats.org/spreadsheetml/2006/main" count="805" uniqueCount="315">
  <si>
    <t>PRIHODI</t>
  </si>
  <si>
    <t>UKUPNO</t>
  </si>
  <si>
    <t xml:space="preserve">www.icweb.hr </t>
  </si>
  <si>
    <t>UKUPNI PRIHODI</t>
  </si>
  <si>
    <t>UKUPNI TROŠKOVI</t>
  </si>
  <si>
    <t>RAZLIKA</t>
  </si>
  <si>
    <t>Prihodi od rente</t>
  </si>
  <si>
    <t>TROŠKOVI</t>
  </si>
  <si>
    <t>Struja</t>
  </si>
  <si>
    <t>Voda</t>
  </si>
  <si>
    <t>Javni prijevoz</t>
  </si>
  <si>
    <t>Osiguranje</t>
  </si>
  <si>
    <t>Gorivo</t>
  </si>
  <si>
    <t>Hrana</t>
  </si>
  <si>
    <t>KREDITI</t>
  </si>
  <si>
    <t>Ostalo za automobil</t>
  </si>
  <si>
    <t>Plin</t>
  </si>
  <si>
    <t>Čistoća</t>
  </si>
  <si>
    <t>Odvodnja</t>
  </si>
  <si>
    <t>TELEKOMUNIKACIJE</t>
  </si>
  <si>
    <t>Telefon</t>
  </si>
  <si>
    <t>Internet</t>
  </si>
  <si>
    <t>1. telefon</t>
  </si>
  <si>
    <t>2. telefon</t>
  </si>
  <si>
    <t>STANOVANJE</t>
  </si>
  <si>
    <t>Stanarina</t>
  </si>
  <si>
    <t>Pričuva</t>
  </si>
  <si>
    <t>OSIGURANJE</t>
  </si>
  <si>
    <t>ODJEVANJE</t>
  </si>
  <si>
    <t>Cestarine</t>
  </si>
  <si>
    <t>Kredit za stan</t>
  </si>
  <si>
    <t>Kredit za automobil</t>
  </si>
  <si>
    <t>Stana, kuće</t>
  </si>
  <si>
    <t>Životno osiguranje</t>
  </si>
  <si>
    <t>Fitnes klub</t>
  </si>
  <si>
    <t>Kablovska TV</t>
  </si>
  <si>
    <t>Dopunsko zdravstveno</t>
  </si>
  <si>
    <t>Knjige</t>
  </si>
  <si>
    <t>Garažnina</t>
  </si>
  <si>
    <t>Pranje automobila</t>
  </si>
  <si>
    <t>Obvezno osiguranje</t>
  </si>
  <si>
    <t>Održavanje</t>
  </si>
  <si>
    <t>Popravci</t>
  </si>
  <si>
    <t>ČLANARINE</t>
  </si>
  <si>
    <t>OSTALO</t>
  </si>
  <si>
    <t>Dječja hrana</t>
  </si>
  <si>
    <t>Kozmetika</t>
  </si>
  <si>
    <t>RTV pretplata</t>
  </si>
  <si>
    <t>Popravci uređaja</t>
  </si>
  <si>
    <t>Sportska odjeća</t>
  </si>
  <si>
    <t>Sportska obuća</t>
  </si>
  <si>
    <t>1. mobitel</t>
  </si>
  <si>
    <t>2. mobitel</t>
  </si>
  <si>
    <t>3. mobitel</t>
  </si>
  <si>
    <t>4. mobitel</t>
  </si>
  <si>
    <t>Namještaj</t>
  </si>
  <si>
    <t>Umjetnine</t>
  </si>
  <si>
    <t>Novine, Magazini</t>
  </si>
  <si>
    <t>Školarina</t>
  </si>
  <si>
    <t>Školski pribor</t>
  </si>
  <si>
    <t>Kredit za brod</t>
  </si>
  <si>
    <t>Sportski rekviziti</t>
  </si>
  <si>
    <t>Sindikat</t>
  </si>
  <si>
    <t>Udruženje</t>
  </si>
  <si>
    <t>Pokloni</t>
  </si>
  <si>
    <t>Fotokopiranje</t>
  </si>
  <si>
    <t>Igračke</t>
  </si>
  <si>
    <t>Veterinar</t>
  </si>
  <si>
    <t>Kemijsko čišćenje</t>
  </si>
  <si>
    <t>Strani jezici</t>
  </si>
  <si>
    <t>Udžbenici</t>
  </si>
  <si>
    <t>Najamnina</t>
  </si>
  <si>
    <t>1. Džeparac</t>
  </si>
  <si>
    <t>2. Džeparac</t>
  </si>
  <si>
    <t>3. Džeparac</t>
  </si>
  <si>
    <t>DŽEPARAC</t>
  </si>
  <si>
    <t>4. Džeparac</t>
  </si>
  <si>
    <t>Frizer</t>
  </si>
  <si>
    <t>Pediker</t>
  </si>
  <si>
    <t>Užina</t>
  </si>
  <si>
    <t>Posuđe</t>
  </si>
  <si>
    <t>Hrana, tržnica</t>
  </si>
  <si>
    <t>Cvijeće</t>
  </si>
  <si>
    <t>Kazalište, Kino</t>
  </si>
  <si>
    <t>KULTURA &amp; ZABAVA</t>
  </si>
  <si>
    <t>Igraonica</t>
  </si>
  <si>
    <t>Vikendice</t>
  </si>
  <si>
    <t>Liječnik</t>
  </si>
  <si>
    <t>Stomatolog</t>
  </si>
  <si>
    <t>Lijekovi</t>
  </si>
  <si>
    <t>Kozmetičar</t>
  </si>
  <si>
    <t>Hrana, dućan</t>
  </si>
  <si>
    <t>SPORT&amp;REKREACIJA</t>
  </si>
  <si>
    <t>Članarina</t>
  </si>
  <si>
    <t>Sauna</t>
  </si>
  <si>
    <t>Solarij</t>
  </si>
  <si>
    <t>Bijela tehnika</t>
  </si>
  <si>
    <t>PC &amp; komponente</t>
  </si>
  <si>
    <t>Sportski klub</t>
  </si>
  <si>
    <t>KUĆANSTVO</t>
  </si>
  <si>
    <t>HRANA&amp;PIĆE</t>
  </si>
  <si>
    <t>Najam terena</t>
  </si>
  <si>
    <t>Informatika, Računala</t>
  </si>
  <si>
    <t>Brod, čamac</t>
  </si>
  <si>
    <t>ODMOR</t>
  </si>
  <si>
    <t>KUĆNI LJUBIMCI</t>
  </si>
  <si>
    <t>Ogrijev</t>
  </si>
  <si>
    <t>Preparati, pripravci</t>
  </si>
  <si>
    <t>Izlazci</t>
  </si>
  <si>
    <t>JAVNI PRIJEVOZ</t>
  </si>
  <si>
    <t>Vlak</t>
  </si>
  <si>
    <t>Autobus</t>
  </si>
  <si>
    <t>Tramvaj</t>
  </si>
  <si>
    <t>Brod</t>
  </si>
  <si>
    <t>Autoškola</t>
  </si>
  <si>
    <t>Sportski događaji</t>
  </si>
  <si>
    <t>Dimnjačar</t>
  </si>
  <si>
    <t>Održavanje stana/kuće</t>
  </si>
  <si>
    <t>Nakit</t>
  </si>
  <si>
    <t>Balet</t>
  </si>
  <si>
    <t>Knjižnica</t>
  </si>
  <si>
    <t>Autoklub</t>
  </si>
  <si>
    <t>Komunalna naknada</t>
  </si>
  <si>
    <t>Hobi</t>
  </si>
  <si>
    <t>Kamata na štednju</t>
  </si>
  <si>
    <t>Honorari</t>
  </si>
  <si>
    <t xml:space="preserve">I   </t>
  </si>
  <si>
    <t xml:space="preserve">II   </t>
  </si>
  <si>
    <t xml:space="preserve">III   </t>
  </si>
  <si>
    <t xml:space="preserve">IV   </t>
  </si>
  <si>
    <t xml:space="preserve">V   </t>
  </si>
  <si>
    <t xml:space="preserve">VI   </t>
  </si>
  <si>
    <t xml:space="preserve">VII   </t>
  </si>
  <si>
    <t xml:space="preserve">VIII   </t>
  </si>
  <si>
    <t xml:space="preserve">IX   </t>
  </si>
  <si>
    <t xml:space="preserve">X   </t>
  </si>
  <si>
    <t xml:space="preserve">XI   </t>
  </si>
  <si>
    <t xml:space="preserve">XII   </t>
  </si>
  <si>
    <t>Dnevnice</t>
  </si>
  <si>
    <t>Klavir</t>
  </si>
  <si>
    <t>Karate</t>
  </si>
  <si>
    <t>Hrana &amp; Piće</t>
  </si>
  <si>
    <t>Režije</t>
  </si>
  <si>
    <t>REŽIJE</t>
  </si>
  <si>
    <t>Stanovanje</t>
  </si>
  <si>
    <t>Telekomunikacije</t>
  </si>
  <si>
    <t>Krediti</t>
  </si>
  <si>
    <t>Članarine</t>
  </si>
  <si>
    <t>Kultura &amp; Zabava</t>
  </si>
  <si>
    <t>Džeparac</t>
  </si>
  <si>
    <t>Sport &amp; Rekreacija</t>
  </si>
  <si>
    <t>Kućni ljubimci</t>
  </si>
  <si>
    <t>Odmor</t>
  </si>
  <si>
    <t>O s t a l o</t>
  </si>
  <si>
    <t>mjeseci</t>
  </si>
  <si>
    <t>%</t>
  </si>
  <si>
    <t>AUTOMOBIL</t>
  </si>
  <si>
    <t>Servis, redovni</t>
  </si>
  <si>
    <t>Porez &amp; registracija</t>
  </si>
  <si>
    <t>Automobil</t>
  </si>
  <si>
    <t>Softver za PC</t>
  </si>
  <si>
    <t>Baterije, Žarulje</t>
  </si>
  <si>
    <t>Kuhinjski deterdženti</t>
  </si>
  <si>
    <t>Pribor</t>
  </si>
  <si>
    <t>STANJE</t>
  </si>
  <si>
    <t>Deterdženti za rublje</t>
  </si>
  <si>
    <t>Održavanje namještaja</t>
  </si>
  <si>
    <t>Održavanje podova</t>
  </si>
  <si>
    <t>Pošta</t>
  </si>
  <si>
    <t>Pribor za čišćenje</t>
  </si>
  <si>
    <t>Kupaonski deterdženti</t>
  </si>
  <si>
    <t>ZDRAVLJE</t>
  </si>
  <si>
    <t>Zdravlje</t>
  </si>
  <si>
    <t>Autobus, gradski</t>
  </si>
  <si>
    <t>Taxi</t>
  </si>
  <si>
    <t>Jaslice, vrtić</t>
  </si>
  <si>
    <t>ŠKOLOVANJA, AKTIVNOSTI</t>
  </si>
  <si>
    <t>Alati, pribor</t>
  </si>
  <si>
    <t>Grijanje</t>
  </si>
  <si>
    <t>Topla voda</t>
  </si>
  <si>
    <t>Zajednički prostor</t>
  </si>
  <si>
    <t>Foto &amp; Kamera</t>
  </si>
  <si>
    <t>Sportske sprave, oprema</t>
  </si>
  <si>
    <t>Kućna ljekarna</t>
  </si>
  <si>
    <t>Papirnati proizvodi</t>
  </si>
  <si>
    <t>Higijenski proizvodi</t>
  </si>
  <si>
    <t>Dječja oprema</t>
  </si>
  <si>
    <t>Svijeće i lampioni</t>
  </si>
  <si>
    <t>Folije za kućanstvo</t>
  </si>
  <si>
    <t>Muška odjeća</t>
  </si>
  <si>
    <t>Ženska odjeća</t>
  </si>
  <si>
    <t>Dječja odjeća</t>
  </si>
  <si>
    <t>Muška obuća</t>
  </si>
  <si>
    <t>Satovi</t>
  </si>
  <si>
    <t>Tekstil za kućanstvo</t>
  </si>
  <si>
    <t>Vitamini</t>
  </si>
  <si>
    <t>OSOBNA HIGIJENA, LJEPOTA</t>
  </si>
  <si>
    <t>ČISTOĆA STANA</t>
  </si>
  <si>
    <t>Bižuterija</t>
  </si>
  <si>
    <t>Torbice</t>
  </si>
  <si>
    <t>Putovanje</t>
  </si>
  <si>
    <t>Avion</t>
  </si>
  <si>
    <t>Vlak, gradski</t>
  </si>
  <si>
    <t>Izvanredni troškovi</t>
  </si>
  <si>
    <t>Potrošački kredit 1.</t>
  </si>
  <si>
    <t>Potrošački kredit 2.</t>
  </si>
  <si>
    <t>Ukrasi</t>
  </si>
  <si>
    <t>Oprema za stan</t>
  </si>
  <si>
    <t>Oprema</t>
  </si>
  <si>
    <t>Trening</t>
  </si>
  <si>
    <t>Ulja</t>
  </si>
  <si>
    <t>Gume, vulkanizer</t>
  </si>
  <si>
    <t>Naknade banci</t>
  </si>
  <si>
    <t>Kreditne kartice</t>
  </si>
  <si>
    <t>Naknade agenciji</t>
  </si>
  <si>
    <t xml:space="preserve"> =  trošak automobila u ukupnim dosadašnjim troškovima.</t>
  </si>
  <si>
    <t>Laboratorij</t>
  </si>
  <si>
    <t>Medicinska pomagala</t>
  </si>
  <si>
    <t>Dječji izleti</t>
  </si>
  <si>
    <t>Kratki izleti</t>
  </si>
  <si>
    <t>Stranka</t>
  </si>
  <si>
    <t>Donacije</t>
  </si>
  <si>
    <t>Automobil, kasko</t>
  </si>
  <si>
    <t>Ženska obuća</t>
  </si>
  <si>
    <t>Leasing automobila</t>
  </si>
  <si>
    <t>Pomoć u kući</t>
  </si>
  <si>
    <t>Gadgets</t>
  </si>
  <si>
    <t>Parking</t>
  </si>
  <si>
    <t>Lječilište, Toplice</t>
  </si>
  <si>
    <t>odaberite valutu</t>
  </si>
  <si>
    <t>VALUTE</t>
  </si>
  <si>
    <t>Kn</t>
  </si>
  <si>
    <t>€</t>
  </si>
  <si>
    <t>$</t>
  </si>
  <si>
    <t>CHF</t>
  </si>
  <si>
    <t>Piće, bezalkoholno</t>
  </si>
  <si>
    <t>Piće, alkoholno</t>
  </si>
  <si>
    <t xml:space="preserve">Created by: </t>
  </si>
  <si>
    <t>INTEGRATOR CENTAR</t>
  </si>
  <si>
    <t xml:space="preserve"> =  trošak hrane i pića u ukupnim dosadašnjim troškovima.</t>
  </si>
  <si>
    <t xml:space="preserve"> =  trošak javnog prijevoza u ukupnim dosadašnjim troškovima.</t>
  </si>
  <si>
    <t xml:space="preserve"> =  krediti u ukupnim dosadašnjim troškovima.</t>
  </si>
  <si>
    <t xml:space="preserve"> =  kućanstvo u ukupnim dosadašnjim troškovima.</t>
  </si>
  <si>
    <t xml:space="preserve"> =  džeparci u ukupnim dosadašnjim troškovima.</t>
  </si>
  <si>
    <t xml:space="preserve"> =  trošak kućnih ljubimaca u ukupnim dosadašnjim troškovima.</t>
  </si>
  <si>
    <t xml:space="preserve"> =  trošak kulture i zabave u ukupnim dosadašnjim troškovima.</t>
  </si>
  <si>
    <t>Audio-Video</t>
  </si>
  <si>
    <t xml:space="preserve"> =  trošak odjeće i obuće u ukupnim dosadašnjim troškovima.</t>
  </si>
  <si>
    <t xml:space="preserve"> =  trošak odmora u ukupnim dosadašnjim troškovima.</t>
  </si>
  <si>
    <t>Hrana, odmor</t>
  </si>
  <si>
    <t>Smještaj, odmor</t>
  </si>
  <si>
    <t>Suveniri, odmor</t>
  </si>
  <si>
    <t xml:space="preserve"> =  osiguranje u ukupnim dosadašnjim troškovima.</t>
  </si>
  <si>
    <t>Stan, kuća</t>
  </si>
  <si>
    <t>Higijena, ljepota</t>
  </si>
  <si>
    <t xml:space="preserve"> =  trošak higijene i ljepote u ukupnim dosadašnjim troškovima.</t>
  </si>
  <si>
    <t xml:space="preserve"> =  trošak režija u ukupnim dosadašnjim troškovima.</t>
  </si>
  <si>
    <t xml:space="preserve"> =  trošak sporta i rekreacije u ukupnim dosadašnjim troškovima.</t>
  </si>
  <si>
    <t xml:space="preserve"> =  trošak stanovanja u ukupnim dosadašnjim troškovima.</t>
  </si>
  <si>
    <t xml:space="preserve"> =  trošak školovanja u ukupnim dosadašnjim troškovima.</t>
  </si>
  <si>
    <t xml:space="preserve"> =  trošak telekomunikacija u ukupnim dosadašnjim troškovima.</t>
  </si>
  <si>
    <t xml:space="preserve"> =  zdravlje u ukupnim dosadašnjim troškovima.</t>
  </si>
  <si>
    <t xml:space="preserve"> =  ostali troškovi u ukupnim dosadašnjim troškovima.</t>
  </si>
  <si>
    <t>Izrada služb. dokumenata</t>
  </si>
  <si>
    <t>Školovanje</t>
  </si>
  <si>
    <t xml:space="preserve"> Kućanstvo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</si>
  <si>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</si>
  <si>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</si>
  <si>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</si>
  <si>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</si>
  <si>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</si>
  <si>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</si>
  <si>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</si>
  <si>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</si>
  <si>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</si>
  <si>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</si>
  <si>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</si>
  <si>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</si>
  <si>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</si>
  <si>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</si>
  <si>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</si>
  <si>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</si>
  <si>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</si>
  <si>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</si>
  <si>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</si>
  <si>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</si>
  <si>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Dividende</t>
  </si>
  <si>
    <t>Naknade</t>
  </si>
  <si>
    <t>P r i h o d i</t>
  </si>
  <si>
    <t>Plaća I</t>
  </si>
  <si>
    <t>Plaća II</t>
  </si>
  <si>
    <t>Odijevanje</t>
  </si>
  <si>
    <t>KM</t>
  </si>
  <si>
    <t>Ivo</t>
  </si>
  <si>
    <t>Mara</t>
  </si>
  <si>
    <t>Mali Ivica</t>
  </si>
  <si>
    <t>Mala Marica</t>
  </si>
  <si>
    <t>Dječja obuća</t>
  </si>
  <si>
    <t xml:space="preserve">List </t>
  </si>
  <si>
    <t>S T A N J E</t>
  </si>
  <si>
    <t>SVE</t>
  </si>
  <si>
    <t>Na taj način ćete u toj grupi troškova objediniti sve troškove koji pripadaju toj grupi.</t>
  </si>
  <si>
    <t xml:space="preserve">Ukoliko u pojedinim grupama troškova ne želite evidentirati vrste troškova, dovoljno je u prvi red tabele upisati </t>
  </si>
  <si>
    <t xml:space="preserve">Predviđeno je 20 grupa troškova. </t>
  </si>
  <si>
    <t>Odaberite ponuđeno odnosno upisujte u tabele isključivo u bijela polja</t>
  </si>
  <si>
    <t>.</t>
  </si>
  <si>
    <t xml:space="preserve">U P U T S T V O </t>
  </si>
  <si>
    <t xml:space="preserve">Listovi </t>
  </si>
  <si>
    <t>n Grupa troškova</t>
  </si>
  <si>
    <t>U svakoj grupi možete sami odabrati ili vrste troškova koje su predložene i/ili sami upisati vrste troškova.</t>
  </si>
  <si>
    <t>U ovom Listu (Sheet) nalazi se sumarni pregled stanja prihoda i troškova, i njihov odnos.</t>
  </si>
  <si>
    <t>U ovaj List (Sheet) unosite sve prihode kućanstva. Možete odabrati ili ponuđene vrste prihoda i/ili sami upisati vrste prihoda.</t>
  </si>
  <si>
    <t>Sve ostale vrijednosti izračunavaju se automatski.</t>
  </si>
  <si>
    <t>Ovdje ništa ne upisujete. Vrijednosti se izračunavaju temeljem evidencije koju unosite u  Listove</t>
  </si>
  <si>
    <t xml:space="preserve"> =  trošak čistoće u ukupnim dosadašnjim troškovima.</t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</si>
</sst>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0_ ;[Red]\-0\ "/>
    <numFmt numFmtId="166" formatCode="#,##0.00\ &quot;kn&quot;"/>
    <numFmt numFmtId="167" formatCode="0.0%"/>
  </numFmts>
  <fonts count="8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4" tint="-0.249977111117893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sz val="9"/>
      <color indexed="48"/>
      <name val="Tahoma"/>
      <family val="2"/>
    </font>
    <font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9"/>
      <color indexed="48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sz val="9"/>
      <color theme="0" tint="-0.249977111117893"/>
      <name val="Arial Rounded MT Bold"/>
      <family val="2"/>
    </font>
    <font>
      <sz val="14"/>
      <color theme="0" tint="-0.249977111117893"/>
      <name val="Arial Rounded MT Bold"/>
      <family val="2"/>
    </font>
    <font>
      <sz val="9"/>
      <color theme="0" tint="-0.249977111117893"/>
      <name val="Calibri"/>
      <family val="2"/>
      <charset val="238"/>
      <scheme val="minor"/>
    </font>
    <font>
      <u/>
      <sz val="9"/>
      <color theme="0" tint="-0.249977111117893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2"/>
      <color theme="4" tint="-0.249977111117893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i/>
      <sz val="9"/>
      <color theme="0" tint="-0.499984740745262"/>
      <name val="Calibri"/>
      <family val="2"/>
      <charset val="238"/>
      <scheme val="minor"/>
    </font>
    <font>
      <i/>
      <sz val="9"/>
      <color theme="0" tint="-0.499984740745262"/>
      <name val="Calibri"/>
      <family val="2"/>
      <charset val="238"/>
      <scheme val="minor"/>
    </font>
    <font>
      <b/>
      <i/>
      <sz val="26"/>
      <color rgb="FFCC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11"/>
      <color theme="8" tint="0.79998168889431442"/>
      <name val="Calibri"/>
      <family val="2"/>
      <charset val="238"/>
      <scheme val="minor"/>
    </font>
    <font>
      <b/>
      <sz val="12"/>
      <color rgb="FFCC0000"/>
      <name val="Calibri"/>
      <family val="2"/>
      <charset val="238"/>
      <scheme val="minor"/>
    </font>
    <font>
      <sz val="9"/>
      <color theme="1" tint="0.34998626667073579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2"/>
      <color theme="3" tint="0.39997558519241921"/>
      <name val="Arial"/>
      <family val="2"/>
      <charset val="238"/>
    </font>
    <font>
      <b/>
      <sz val="12"/>
      <color rgb="FFCC0000"/>
      <name val="Arial"/>
      <family val="2"/>
      <charset val="238"/>
    </font>
    <font>
      <sz val="10"/>
      <color rgb="FFCC0000"/>
      <name val="Arial Narrow"/>
      <family val="2"/>
      <charset val="238"/>
    </font>
    <font>
      <u/>
      <sz val="9"/>
      <color theme="3" tint="0.59999389629810485"/>
      <name val="Arial"/>
      <family val="2"/>
      <charset val="238"/>
    </font>
    <font>
      <sz val="10"/>
      <color rgb="FFCC0000"/>
      <name val="Calibri"/>
      <family val="2"/>
      <charset val="238"/>
      <scheme val="minor"/>
    </font>
    <font>
      <b/>
      <i/>
      <sz val="24"/>
      <color rgb="FFCC0000"/>
      <name val="Arial"/>
      <family val="2"/>
      <charset val="238"/>
    </font>
    <font>
      <sz val="10"/>
      <color theme="8" tint="0.79998168889431442"/>
      <name val="Calibri"/>
      <family val="2"/>
      <charset val="238"/>
      <scheme val="minor"/>
    </font>
    <font>
      <sz val="10"/>
      <color rgb="FFFFFF00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theme="4" tint="-0.249977111117893"/>
      <name val="Arial Narrow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9"/>
      <color theme="3" tint="0.39997558519241921"/>
      <name val="Arial"/>
      <family val="2"/>
      <charset val="238"/>
    </font>
    <font>
      <sz val="11"/>
      <color theme="3" tint="0.39997558519241921"/>
      <name val="Calibri"/>
      <family val="2"/>
      <charset val="238"/>
      <scheme val="minor"/>
    </font>
    <font>
      <b/>
      <sz val="10"/>
      <color theme="3" tint="0.39997558519241921"/>
      <name val="Arial"/>
      <family val="2"/>
      <charset val="238"/>
    </font>
    <font>
      <sz val="9"/>
      <color rgb="FFCC0000"/>
      <name val="Arial"/>
      <family val="2"/>
      <charset val="238"/>
    </font>
    <font>
      <sz val="11"/>
      <color rgb="FFCC0000"/>
      <name val="Calibri"/>
      <family val="2"/>
      <charset val="238"/>
      <scheme val="minor"/>
    </font>
    <font>
      <b/>
      <sz val="10"/>
      <color rgb="FFCC0000"/>
      <name val="Arial"/>
      <family val="2"/>
      <charset val="238"/>
    </font>
    <font>
      <b/>
      <sz val="11"/>
      <color rgb="FF92D050"/>
      <name val="Arial"/>
      <family val="2"/>
      <charset val="238"/>
    </font>
    <font>
      <sz val="11"/>
      <color rgb="FF92D050"/>
      <name val="Calibri"/>
      <family val="2"/>
      <charset val="238"/>
      <scheme val="minor"/>
    </font>
    <font>
      <sz val="9"/>
      <color rgb="FF92D050"/>
      <name val="Arial"/>
      <family val="2"/>
      <charset val="238"/>
    </font>
    <font>
      <i/>
      <sz val="9"/>
      <color theme="0"/>
      <name val="Calibri"/>
      <family val="2"/>
      <charset val="238"/>
      <scheme val="minor"/>
    </font>
    <font>
      <b/>
      <sz val="11"/>
      <color theme="8" tint="0.59999389629810485"/>
      <name val="Arial"/>
      <family val="2"/>
      <charset val="238"/>
    </font>
    <font>
      <sz val="10"/>
      <color theme="8" tint="0.59999389629810485"/>
      <name val="Arial"/>
      <family val="2"/>
      <charset val="238"/>
    </font>
    <font>
      <sz val="9"/>
      <color theme="8" tint="0.59999389629810485"/>
      <name val="Arial"/>
      <family val="2"/>
      <charset val="238"/>
    </font>
    <font>
      <sz val="10"/>
      <color rgb="FFC00000"/>
      <name val="Calibri"/>
      <family val="2"/>
      <charset val="238"/>
      <scheme val="minor"/>
    </font>
    <font>
      <b/>
      <sz val="11"/>
      <color rgb="FFCC0000"/>
      <name val="Arial"/>
      <family val="2"/>
      <charset val="238"/>
    </font>
    <font>
      <b/>
      <sz val="10"/>
      <color rgb="FF92D05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theme="8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 tint="0.34998626667073579"/>
      <name val="Calibri"/>
      <family val="2"/>
      <charset val="238"/>
      <scheme val="minor"/>
    </font>
    <font>
      <b/>
      <sz val="10"/>
      <color theme="1" tint="0.34998626667073579"/>
      <name val="Arial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sz val="9"/>
      <color rgb="FFCC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u/>
      <sz val="10"/>
      <color rgb="FFC00000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8"/>
      <color theme="1" tint="0.34998626667073579"/>
      <name val="Arial"/>
      <family val="2"/>
      <charset val="238"/>
    </font>
    <font>
      <b/>
      <sz val="11"/>
      <color theme="1" tint="0.34998626667073579"/>
      <name val="Calibri"/>
      <family val="2"/>
      <charset val="238"/>
      <scheme val="minor"/>
    </font>
    <font>
      <sz val="7"/>
      <color theme="4" tint="-0.249977111117893"/>
      <name val="Arial Rounded MT Bold"/>
      <family val="2"/>
    </font>
  </fonts>
  <fills count="2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0" tint="-0.34998626667073579"/>
      </right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2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rgb="FFFFFF00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rgb="FFFFFF0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1">
    <xf numFmtId="0" fontId="0" fillId="0" borderId="0" xfId="0"/>
    <xf numFmtId="0" fontId="0" fillId="2" borderId="0" xfId="0" applyFill="1"/>
    <xf numFmtId="0" fontId="0" fillId="4" borderId="0" xfId="0" applyFill="1"/>
    <xf numFmtId="0" fontId="0" fillId="6" borderId="0" xfId="0" applyFill="1"/>
    <xf numFmtId="0" fontId="0" fillId="4" borderId="0" xfId="0" applyFill="1" applyProtection="1"/>
    <xf numFmtId="0" fontId="4" fillId="0" borderId="0" xfId="0" applyFont="1"/>
    <xf numFmtId="166" fontId="8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/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2" xfId="0" applyFill="1" applyBorder="1" applyAlignment="1" applyProtection="1">
      <alignment horizontal="right" vertical="center"/>
      <protection hidden="1"/>
    </xf>
    <xf numFmtId="1" fontId="0" fillId="2" borderId="4" xfId="0" applyNumberFormat="1" applyFill="1" applyBorder="1" applyAlignment="1" applyProtection="1">
      <alignment horizontal="right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2" xfId="0" applyFill="1" applyBorder="1" applyProtection="1">
      <protection hidden="1"/>
    </xf>
    <xf numFmtId="0" fontId="10" fillId="5" borderId="0" xfId="0" applyFont="1" applyFill="1"/>
    <xf numFmtId="166" fontId="12" fillId="0" borderId="0" xfId="0" applyNumberFormat="1" applyFont="1" applyFill="1" applyBorder="1" applyAlignment="1" applyProtection="1">
      <alignment vertical="center" wrapText="1"/>
      <protection locked="0"/>
    </xf>
    <xf numFmtId="0" fontId="10" fillId="7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10" fillId="11" borderId="0" xfId="0" applyFont="1" applyFill="1" applyAlignment="1">
      <alignment vertical="center"/>
    </xf>
    <xf numFmtId="0" fontId="11" fillId="17" borderId="0" xfId="0" applyFont="1" applyFill="1" applyAlignment="1">
      <alignment vertical="center"/>
    </xf>
    <xf numFmtId="0" fontId="10" fillId="13" borderId="0" xfId="0" applyFont="1" applyFill="1" applyAlignment="1">
      <alignment vertical="center"/>
    </xf>
    <xf numFmtId="0" fontId="10" fillId="12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14" borderId="0" xfId="0" applyFont="1" applyFill="1" applyAlignment="1">
      <alignment vertical="center"/>
    </xf>
    <xf numFmtId="0" fontId="11" fillId="15" borderId="0" xfId="0" applyFont="1" applyFill="1" applyAlignment="1">
      <alignment vertical="center"/>
    </xf>
    <xf numFmtId="0" fontId="11" fillId="18" borderId="0" xfId="0" applyFont="1" applyFill="1" applyAlignment="1">
      <alignment vertical="center"/>
    </xf>
    <xf numFmtId="0" fontId="2" fillId="4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0" fillId="4" borderId="0" xfId="0" applyFill="1" applyBorder="1" applyProtection="1">
      <protection hidden="1"/>
    </xf>
    <xf numFmtId="0" fontId="1" fillId="4" borderId="0" xfId="0" applyFont="1" applyFill="1" applyProtection="1">
      <protection hidden="1"/>
    </xf>
    <xf numFmtId="1" fontId="0" fillId="4" borderId="0" xfId="0" applyNumberFormat="1" applyFill="1" applyBorder="1" applyAlignment="1" applyProtection="1">
      <alignment horizontal="right" vertical="center"/>
      <protection hidden="1"/>
    </xf>
    <xf numFmtId="0" fontId="15" fillId="4" borderId="0" xfId="0" applyFont="1" applyFill="1" applyProtection="1">
      <protection hidden="1"/>
    </xf>
    <xf numFmtId="0" fontId="17" fillId="4" borderId="0" xfId="0" applyFont="1" applyFill="1" applyProtection="1">
      <protection hidden="1"/>
    </xf>
    <xf numFmtId="0" fontId="10" fillId="19" borderId="0" xfId="0" applyFont="1" applyFill="1" applyAlignment="1">
      <alignment vertical="center"/>
    </xf>
    <xf numFmtId="0" fontId="11" fillId="20" borderId="0" xfId="0" applyFont="1" applyFill="1" applyAlignment="1">
      <alignment vertical="center"/>
    </xf>
    <xf numFmtId="0" fontId="10" fillId="16" borderId="0" xfId="0" applyFont="1" applyFill="1" applyAlignment="1">
      <alignment vertical="center"/>
    </xf>
    <xf numFmtId="0" fontId="10" fillId="8" borderId="0" xfId="0" applyFont="1" applyFill="1"/>
    <xf numFmtId="0" fontId="11" fillId="17" borderId="0" xfId="0" applyFont="1" applyFill="1"/>
    <xf numFmtId="0" fontId="10" fillId="21" borderId="0" xfId="0" applyFont="1" applyFill="1"/>
    <xf numFmtId="0" fontId="20" fillId="4" borderId="5" xfId="0" applyFont="1" applyFill="1" applyBorder="1" applyAlignment="1" applyProtection="1">
      <alignment horizontal="right" vertical="center"/>
      <protection hidden="1"/>
    </xf>
    <xf numFmtId="0" fontId="13" fillId="4" borderId="5" xfId="0" applyFont="1" applyFill="1" applyBorder="1" applyAlignment="1" applyProtection="1">
      <alignment horizontal="right" vertical="center"/>
      <protection hidden="1"/>
    </xf>
    <xf numFmtId="0" fontId="19" fillId="4" borderId="0" xfId="0" applyFont="1" applyFill="1" applyProtection="1">
      <protection hidden="1"/>
    </xf>
    <xf numFmtId="0" fontId="22" fillId="4" borderId="0" xfId="0" applyFont="1" applyFill="1"/>
    <xf numFmtId="1" fontId="5" fillId="22" borderId="3" xfId="0" applyNumberFormat="1" applyFont="1" applyFill="1" applyBorder="1" applyAlignment="1" applyProtection="1">
      <alignment horizontal="right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1" fontId="24" fillId="22" borderId="3" xfId="0" applyNumberFormat="1" applyFont="1" applyFill="1" applyBorder="1" applyAlignment="1" applyProtection="1">
      <alignment horizontal="right" vertical="center"/>
      <protection hidden="1"/>
    </xf>
    <xf numFmtId="1" fontId="25" fillId="2" borderId="0" xfId="0" applyNumberFormat="1" applyFont="1" applyFill="1" applyProtection="1">
      <protection hidden="1"/>
    </xf>
    <xf numFmtId="0" fontId="21" fillId="2" borderId="0" xfId="0" applyFont="1" applyFill="1" applyBorder="1" applyAlignment="1" applyProtection="1">
      <alignment horizontal="right"/>
      <protection locked="0" hidden="1"/>
    </xf>
    <xf numFmtId="1" fontId="21" fillId="2" borderId="0" xfId="0" applyNumberFormat="1" applyFont="1" applyFill="1" applyBorder="1" applyAlignment="1" applyProtection="1">
      <alignment horizontal="right" vertical="center"/>
      <protection locked="0" hidden="1"/>
    </xf>
    <xf numFmtId="1" fontId="24" fillId="2" borderId="0" xfId="0" applyNumberFormat="1" applyFont="1" applyFill="1" applyBorder="1" applyAlignment="1" applyProtection="1">
      <alignment horizontal="right" vertical="center"/>
      <protection hidden="1"/>
    </xf>
    <xf numFmtId="0" fontId="0" fillId="2" borderId="6" xfId="0" applyFill="1" applyBorder="1" applyProtection="1">
      <protection hidden="1"/>
    </xf>
    <xf numFmtId="1" fontId="21" fillId="7" borderId="6" xfId="0" applyNumberFormat="1" applyFont="1" applyFill="1" applyBorder="1" applyAlignment="1" applyProtection="1">
      <alignment horizontal="right" vertical="center"/>
      <protection locked="0" hidden="1"/>
    </xf>
    <xf numFmtId="0" fontId="0" fillId="2" borderId="7" xfId="0" applyFill="1" applyBorder="1" applyAlignment="1" applyProtection="1">
      <alignment horizontal="right" vertical="center"/>
      <protection hidden="1"/>
    </xf>
    <xf numFmtId="0" fontId="0" fillId="2" borderId="8" xfId="0" applyFill="1" applyBorder="1" applyProtection="1">
      <protection hidden="1"/>
    </xf>
    <xf numFmtId="1" fontId="21" fillId="7" borderId="8" xfId="0" applyNumberFormat="1" applyFont="1" applyFill="1" applyBorder="1" applyAlignment="1" applyProtection="1">
      <alignment horizontal="right" vertical="center"/>
      <protection locked="0" hidden="1"/>
    </xf>
    <xf numFmtId="0" fontId="26" fillId="2" borderId="0" xfId="0" applyFont="1" applyFill="1" applyAlignment="1" applyProtection="1">
      <alignment horizontal="right" vertical="center"/>
      <protection hidden="1"/>
    </xf>
    <xf numFmtId="0" fontId="27" fillId="2" borderId="0" xfId="0" applyFont="1" applyFill="1" applyAlignment="1" applyProtection="1">
      <alignment horizontal="right" vertical="center"/>
      <protection hidden="1"/>
    </xf>
    <xf numFmtId="0" fontId="30" fillId="2" borderId="0" xfId="0" applyFont="1" applyFill="1" applyBorder="1" applyAlignment="1" applyProtection="1">
      <alignment horizontal="right" vertical="center"/>
      <protection hidden="1"/>
    </xf>
    <xf numFmtId="0" fontId="28" fillId="2" borderId="0" xfId="0" applyFont="1" applyFill="1" applyBorder="1" applyProtection="1">
      <protection hidden="1"/>
    </xf>
    <xf numFmtId="0" fontId="29" fillId="2" borderId="0" xfId="0" applyFont="1" applyFill="1" applyBorder="1" applyAlignment="1" applyProtection="1">
      <alignment horizontal="right" vertical="center"/>
      <protection hidden="1"/>
    </xf>
    <xf numFmtId="0" fontId="32" fillId="2" borderId="2" xfId="0" applyFont="1" applyFill="1" applyBorder="1" applyProtection="1">
      <protection hidden="1"/>
    </xf>
    <xf numFmtId="0" fontId="32" fillId="2" borderId="0" xfId="0" applyFont="1" applyFill="1" applyAlignment="1" applyProtection="1">
      <alignment horizontal="right" vertical="center"/>
      <protection hidden="1"/>
    </xf>
    <xf numFmtId="0" fontId="33" fillId="4" borderId="0" xfId="0" applyFont="1" applyFill="1" applyProtection="1">
      <protection hidden="1"/>
    </xf>
    <xf numFmtId="0" fontId="33" fillId="2" borderId="0" xfId="0" applyFont="1" applyFill="1" applyProtection="1">
      <protection hidden="1"/>
    </xf>
    <xf numFmtId="167" fontId="33" fillId="2" borderId="0" xfId="0" applyNumberFormat="1" applyFont="1" applyFill="1" applyProtection="1">
      <protection hidden="1"/>
    </xf>
    <xf numFmtId="0" fontId="33" fillId="2" borderId="0" xfId="0" applyFont="1" applyFill="1" applyBorder="1" applyProtection="1">
      <protection hidden="1"/>
    </xf>
    <xf numFmtId="0" fontId="30" fillId="2" borderId="9" xfId="0" applyFont="1" applyFill="1" applyBorder="1" applyAlignment="1" applyProtection="1">
      <alignment horizontal="right" vertical="center"/>
      <protection hidden="1"/>
    </xf>
    <xf numFmtId="0" fontId="28" fillId="2" borderId="9" xfId="0" applyFont="1" applyFill="1" applyBorder="1" applyProtection="1">
      <protection hidden="1"/>
    </xf>
    <xf numFmtId="0" fontId="29" fillId="2" borderId="9" xfId="0" applyFont="1" applyFill="1" applyBorder="1" applyAlignment="1" applyProtection="1">
      <alignment horizontal="right" vertical="center"/>
      <protection hidden="1"/>
    </xf>
    <xf numFmtId="0" fontId="0" fillId="2" borderId="10" xfId="0" applyFill="1" applyBorder="1" applyProtection="1">
      <protection hidden="1"/>
    </xf>
    <xf numFmtId="1" fontId="21" fillId="7" borderId="10" xfId="0" applyNumberFormat="1" applyFont="1" applyFill="1" applyBorder="1" applyAlignment="1" applyProtection="1">
      <alignment horizontal="right" vertical="center"/>
      <protection locked="0" hidden="1"/>
    </xf>
    <xf numFmtId="0" fontId="26" fillId="2" borderId="4" xfId="0" applyFont="1" applyFill="1" applyBorder="1" applyAlignment="1" applyProtection="1">
      <alignment horizontal="right"/>
      <protection hidden="1"/>
    </xf>
    <xf numFmtId="0" fontId="27" fillId="2" borderId="4" xfId="0" applyFont="1" applyFill="1" applyBorder="1" applyAlignment="1" applyProtection="1">
      <alignment horizontal="right"/>
      <protection hidden="1"/>
    </xf>
    <xf numFmtId="0" fontId="19" fillId="2" borderId="0" xfId="0" applyFont="1" applyFill="1" applyProtection="1"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Protection="1">
      <protection hidden="1"/>
    </xf>
    <xf numFmtId="0" fontId="16" fillId="2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17" fillId="2" borderId="0" xfId="0" applyFont="1" applyFill="1" applyProtection="1">
      <protection hidden="1"/>
    </xf>
    <xf numFmtId="0" fontId="18" fillId="2" borderId="0" xfId="1" applyFont="1" applyFill="1" applyAlignment="1" applyProtection="1">
      <protection hidden="1"/>
    </xf>
    <xf numFmtId="0" fontId="2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0" fontId="13" fillId="2" borderId="0" xfId="0" applyFont="1" applyFill="1" applyBorder="1" applyAlignment="1" applyProtection="1">
      <alignment horizontal="right"/>
      <protection hidden="1"/>
    </xf>
    <xf numFmtId="0" fontId="11" fillId="2" borderId="0" xfId="0" applyFont="1" applyFill="1" applyBorder="1" applyAlignment="1" applyProtection="1">
      <alignment horizontal="right" vertical="center"/>
      <protection hidden="1"/>
    </xf>
    <xf numFmtId="0" fontId="34" fillId="2" borderId="4" xfId="0" applyFont="1" applyFill="1" applyBorder="1" applyAlignment="1" applyProtection="1">
      <alignment horizontal="right"/>
      <protection hidden="1"/>
    </xf>
    <xf numFmtId="49" fontId="35" fillId="3" borderId="1" xfId="0" applyNumberFormat="1" applyFont="1" applyFill="1" applyBorder="1" applyAlignment="1" applyProtection="1">
      <alignment horizontal="right"/>
      <protection locked="0" hidden="1"/>
    </xf>
    <xf numFmtId="1" fontId="35" fillId="3" borderId="1" xfId="0" applyNumberFormat="1" applyFont="1" applyFill="1" applyBorder="1" applyAlignment="1" applyProtection="1">
      <alignment horizontal="right" vertical="center"/>
      <protection locked="0" hidden="1"/>
    </xf>
    <xf numFmtId="0" fontId="0" fillId="2" borderId="11" xfId="0" applyFill="1" applyBorder="1" applyAlignment="1" applyProtection="1">
      <alignment horizontal="right" vertical="center"/>
      <protection hidden="1"/>
    </xf>
    <xf numFmtId="0" fontId="36" fillId="4" borderId="5" xfId="0" applyFont="1" applyFill="1" applyBorder="1" applyAlignment="1" applyProtection="1">
      <alignment horizontal="right" vertical="center"/>
      <protection hidden="1"/>
    </xf>
    <xf numFmtId="0" fontId="37" fillId="4" borderId="0" xfId="0" applyFont="1" applyFill="1" applyBorder="1" applyAlignment="1" applyProtection="1">
      <alignment horizontal="right" vertical="center"/>
      <protection hidden="1"/>
    </xf>
    <xf numFmtId="0" fontId="38" fillId="4" borderId="0" xfId="0" applyFont="1" applyFill="1" applyBorder="1" applyAlignment="1" applyProtection="1">
      <alignment horizontal="right" vertical="center"/>
      <protection hidden="1"/>
    </xf>
    <xf numFmtId="0" fontId="0" fillId="2" borderId="0" xfId="0" applyFill="1" applyAlignment="1" applyProtection="1">
      <alignment vertical="center"/>
      <protection hidden="1"/>
    </xf>
    <xf numFmtId="1" fontId="7" fillId="2" borderId="0" xfId="0" applyNumberFormat="1" applyFont="1" applyFill="1" applyProtection="1">
      <protection hidden="1"/>
    </xf>
    <xf numFmtId="1" fontId="23" fillId="2" borderId="0" xfId="0" applyNumberFormat="1" applyFont="1" applyFill="1" applyProtection="1">
      <protection hidden="1"/>
    </xf>
    <xf numFmtId="167" fontId="39" fillId="2" borderId="0" xfId="0" applyNumberFormat="1" applyFont="1" applyFill="1" applyAlignment="1" applyProtection="1">
      <alignment horizontal="right" vertical="center"/>
      <protection hidden="1"/>
    </xf>
    <xf numFmtId="0" fontId="31" fillId="2" borderId="0" xfId="0" applyFont="1" applyFill="1" applyBorder="1" applyAlignment="1" applyProtection="1">
      <alignment vertical="center"/>
      <protection hidden="1"/>
    </xf>
    <xf numFmtId="0" fontId="32" fillId="2" borderId="0" xfId="0" applyFont="1" applyFill="1" applyBorder="1" applyAlignment="1" applyProtection="1">
      <protection hidden="1"/>
    </xf>
    <xf numFmtId="167" fontId="39" fillId="2" borderId="0" xfId="0" applyNumberFormat="1" applyFont="1" applyFill="1" applyAlignment="1" applyProtection="1">
      <alignment horizontal="right"/>
      <protection hidden="1"/>
    </xf>
    <xf numFmtId="0" fontId="34" fillId="2" borderId="0" xfId="0" applyFont="1" applyFill="1" applyAlignment="1" applyProtection="1">
      <alignment horizontal="right" vertical="center"/>
      <protection hidden="1"/>
    </xf>
    <xf numFmtId="0" fontId="34" fillId="2" borderId="0" xfId="0" applyFont="1" applyFill="1" applyAlignment="1" applyProtection="1">
      <alignment horizontal="right"/>
      <protection hidden="1"/>
    </xf>
    <xf numFmtId="0" fontId="44" fillId="4" borderId="0" xfId="0" applyFont="1" applyFill="1" applyProtection="1">
      <protection hidden="1"/>
    </xf>
    <xf numFmtId="0" fontId="45" fillId="4" borderId="0" xfId="0" applyFont="1" applyFill="1" applyAlignment="1" applyProtection="1">
      <alignment horizontal="right"/>
      <protection hidden="1"/>
    </xf>
    <xf numFmtId="0" fontId="19" fillId="4" borderId="0" xfId="0" applyFont="1" applyFill="1" applyAlignment="1" applyProtection="1">
      <protection hidden="1"/>
    </xf>
    <xf numFmtId="165" fontId="46" fillId="4" borderId="0" xfId="0" applyNumberFormat="1" applyFont="1" applyFill="1" applyAlignment="1" applyProtection="1">
      <protection hidden="1"/>
    </xf>
    <xf numFmtId="165" fontId="47" fillId="4" borderId="0" xfId="0" applyNumberFormat="1" applyFont="1" applyFill="1" applyAlignment="1" applyProtection="1">
      <protection hidden="1"/>
    </xf>
    <xf numFmtId="0" fontId="0" fillId="2" borderId="0" xfId="0" applyFill="1" applyBorder="1"/>
    <xf numFmtId="0" fontId="26" fillId="2" borderId="0" xfId="0" applyFont="1" applyFill="1" applyBorder="1" applyAlignment="1" applyProtection="1">
      <alignment horizontal="right" vertical="center"/>
      <protection hidden="1"/>
    </xf>
    <xf numFmtId="167" fontId="48" fillId="2" borderId="0" xfId="0" applyNumberFormat="1" applyFont="1" applyFill="1" applyBorder="1" applyAlignment="1" applyProtection="1">
      <alignment horizontal="right" vertical="center"/>
      <protection hidden="1"/>
    </xf>
    <xf numFmtId="0" fontId="34" fillId="2" borderId="0" xfId="0" applyFont="1" applyFill="1" applyBorder="1" applyAlignment="1" applyProtection="1">
      <alignment horizontal="right" vertical="center"/>
      <protection hidden="1"/>
    </xf>
    <xf numFmtId="167" fontId="39" fillId="2" borderId="0" xfId="0" applyNumberFormat="1" applyFont="1" applyFill="1" applyBorder="1" applyAlignment="1" applyProtection="1">
      <alignment horizontal="right" vertical="center"/>
      <protection hidden="1"/>
    </xf>
    <xf numFmtId="0" fontId="26" fillId="2" borderId="0" xfId="0" applyFont="1" applyFill="1" applyAlignment="1" applyProtection="1">
      <alignment horizontal="right"/>
      <protection hidden="1"/>
    </xf>
    <xf numFmtId="0" fontId="49" fillId="2" borderId="0" xfId="0" applyFont="1" applyFill="1" applyBorder="1" applyAlignment="1" applyProtection="1">
      <protection hidden="1"/>
    </xf>
    <xf numFmtId="167" fontId="48" fillId="2" borderId="0" xfId="0" applyNumberFormat="1" applyFont="1" applyFill="1" applyAlignment="1" applyProtection="1">
      <alignment horizontal="right"/>
      <protection hidden="1"/>
    </xf>
    <xf numFmtId="0" fontId="33" fillId="4" borderId="0" xfId="0" applyFont="1" applyFill="1" applyAlignment="1" applyProtection="1">
      <protection hidden="1"/>
    </xf>
    <xf numFmtId="1" fontId="51" fillId="4" borderId="12" xfId="0" applyNumberFormat="1" applyFont="1" applyFill="1" applyBorder="1" applyAlignment="1" applyProtection="1">
      <alignment horizontal="right" vertical="center"/>
      <protection hidden="1"/>
    </xf>
    <xf numFmtId="1" fontId="53" fillId="4" borderId="0" xfId="0" applyNumberFormat="1" applyFont="1" applyFill="1" applyBorder="1" applyAlignment="1" applyProtection="1">
      <alignment horizontal="right" vertical="center"/>
      <protection hidden="1"/>
    </xf>
    <xf numFmtId="1" fontId="54" fillId="4" borderId="5" xfId="0" applyNumberFormat="1" applyFont="1" applyFill="1" applyBorder="1" applyAlignment="1" applyProtection="1">
      <alignment horizontal="right" vertical="center"/>
      <protection hidden="1"/>
    </xf>
    <xf numFmtId="1" fontId="56" fillId="4" borderId="5" xfId="0" applyNumberFormat="1" applyFont="1" applyFill="1" applyBorder="1" applyAlignment="1" applyProtection="1">
      <alignment horizontal="right" vertical="center"/>
      <protection hidden="1"/>
    </xf>
    <xf numFmtId="0" fontId="57" fillId="4" borderId="0" xfId="0" applyFont="1" applyFill="1" applyAlignment="1" applyProtection="1">
      <alignment horizontal="right" vertical="center"/>
      <protection hidden="1"/>
    </xf>
    <xf numFmtId="0" fontId="58" fillId="4" borderId="0" xfId="0" applyFont="1" applyFill="1" applyBorder="1" applyProtection="1">
      <protection hidden="1"/>
    </xf>
    <xf numFmtId="0" fontId="49" fillId="2" borderId="0" xfId="0" applyFont="1" applyFill="1" applyProtection="1">
      <protection hidden="1"/>
    </xf>
    <xf numFmtId="167" fontId="43" fillId="2" borderId="0" xfId="0" applyNumberFormat="1" applyFont="1" applyFill="1" applyProtection="1">
      <protection hidden="1"/>
    </xf>
    <xf numFmtId="167" fontId="50" fillId="2" borderId="0" xfId="0" applyNumberFormat="1" applyFont="1" applyFill="1" applyProtection="1">
      <protection hidden="1"/>
    </xf>
    <xf numFmtId="0" fontId="0" fillId="0" borderId="0" xfId="0" applyProtection="1"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23" fillId="2" borderId="0" xfId="0" applyFont="1" applyFill="1" applyBorder="1" applyAlignment="1" applyProtection="1">
      <alignment horizontal="left" vertical="center"/>
      <protection hidden="1"/>
    </xf>
    <xf numFmtId="0" fontId="60" fillId="4" borderId="0" xfId="0" applyFont="1" applyFill="1" applyBorder="1" applyAlignment="1" applyProtection="1">
      <alignment horizontal="right" vertical="center"/>
      <protection hidden="1"/>
    </xf>
    <xf numFmtId="0" fontId="61" fillId="4" borderId="0" xfId="0" applyFont="1" applyFill="1" applyAlignment="1" applyProtection="1">
      <alignment horizontal="right"/>
      <protection hidden="1"/>
    </xf>
    <xf numFmtId="165" fontId="62" fillId="4" borderId="0" xfId="0" applyNumberFormat="1" applyFont="1" applyFill="1" applyAlignment="1" applyProtection="1">
      <protection hidden="1"/>
    </xf>
    <xf numFmtId="165" fontId="63" fillId="4" borderId="0" xfId="0" applyNumberFormat="1" applyFont="1" applyFill="1" applyAlignment="1" applyProtection="1">
      <protection hidden="1"/>
    </xf>
    <xf numFmtId="0" fontId="64" fillId="2" borderId="0" xfId="0" applyFont="1" applyFill="1" applyAlignment="1" applyProtection="1">
      <alignment horizontal="left" vertical="center"/>
      <protection hidden="1"/>
    </xf>
    <xf numFmtId="0" fontId="32" fillId="2" borderId="0" xfId="0" applyFont="1" applyFill="1" applyProtection="1">
      <protection hidden="1"/>
    </xf>
    <xf numFmtId="0" fontId="32" fillId="2" borderId="0" xfId="0" applyFont="1" applyFill="1" applyAlignment="1" applyProtection="1">
      <alignment horizontal="left" vertical="center"/>
      <protection hidden="1"/>
    </xf>
    <xf numFmtId="0" fontId="41" fillId="2" borderId="0" xfId="0" applyFont="1" applyFill="1" applyAlignment="1" applyProtection="1">
      <alignment horizontal="left" vertical="center"/>
      <protection hidden="1"/>
    </xf>
    <xf numFmtId="0" fontId="55" fillId="2" borderId="0" xfId="0" applyFont="1" applyFill="1" applyProtection="1">
      <protection hidden="1"/>
    </xf>
    <xf numFmtId="0" fontId="55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16" fillId="2" borderId="0" xfId="0" applyFont="1" applyFill="1" applyBorder="1" applyProtection="1">
      <protection hidden="1"/>
    </xf>
    <xf numFmtId="0" fontId="17" fillId="2" borderId="0" xfId="0" applyFont="1" applyFill="1" applyBorder="1" applyProtection="1">
      <protection hidden="1"/>
    </xf>
    <xf numFmtId="1" fontId="7" fillId="2" borderId="0" xfId="0" applyNumberFormat="1" applyFont="1" applyFill="1" applyAlignment="1" applyProtection="1"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0" fontId="66" fillId="4" borderId="0" xfId="0" applyFont="1" applyFill="1" applyAlignment="1" applyProtection="1">
      <alignment vertical="center"/>
      <protection hidden="1"/>
    </xf>
    <xf numFmtId="0" fontId="67" fillId="4" borderId="0" xfId="0" applyFont="1" applyFill="1" applyBorder="1" applyAlignment="1" applyProtection="1">
      <alignment vertical="center"/>
      <protection hidden="1"/>
    </xf>
    <xf numFmtId="0" fontId="53" fillId="4" borderId="0" xfId="0" applyFont="1" applyFill="1" applyBorder="1" applyAlignment="1" applyProtection="1">
      <alignment vertical="center"/>
      <protection hidden="1"/>
    </xf>
    <xf numFmtId="0" fontId="68" fillId="4" borderId="0" xfId="0" applyFont="1" applyFill="1" applyAlignment="1" applyProtection="1">
      <protection hidden="1"/>
    </xf>
    <xf numFmtId="167" fontId="65" fillId="2" borderId="0" xfId="0" applyNumberFormat="1" applyFont="1" applyFill="1" applyProtection="1">
      <protection hidden="1"/>
    </xf>
    <xf numFmtId="167" fontId="67" fillId="2" borderId="0" xfId="0" applyNumberFormat="1" applyFont="1" applyFill="1" applyAlignment="1" applyProtection="1">
      <alignment horizontal="right" vertical="center"/>
      <protection hidden="1"/>
    </xf>
    <xf numFmtId="167" fontId="70" fillId="2" borderId="0" xfId="0" applyNumberFormat="1" applyFont="1" applyFill="1" applyProtection="1">
      <protection hidden="1"/>
    </xf>
    <xf numFmtId="167" fontId="56" fillId="2" borderId="0" xfId="0" applyNumberFormat="1" applyFont="1" applyFill="1" applyAlignment="1" applyProtection="1">
      <alignment horizontal="right" vertical="center"/>
      <protection hidden="1"/>
    </xf>
    <xf numFmtId="1" fontId="69" fillId="2" borderId="0" xfId="0" applyNumberFormat="1" applyFont="1" applyFill="1" applyProtection="1">
      <protection hidden="1"/>
    </xf>
    <xf numFmtId="0" fontId="69" fillId="2" borderId="0" xfId="0" applyFont="1" applyFill="1" applyAlignment="1" applyProtection="1">
      <protection hidden="1"/>
    </xf>
    <xf numFmtId="1" fontId="72" fillId="2" borderId="0" xfId="0" applyNumberFormat="1" applyFont="1" applyFill="1" applyProtection="1">
      <protection hidden="1"/>
    </xf>
    <xf numFmtId="0" fontId="72" fillId="2" borderId="0" xfId="0" applyFont="1" applyFill="1" applyProtection="1">
      <protection hidden="1"/>
    </xf>
    <xf numFmtId="0" fontId="13" fillId="4" borderId="0" xfId="0" applyFont="1" applyFill="1" applyAlignment="1" applyProtection="1">
      <alignment horizontal="left"/>
      <protection hidden="1"/>
    </xf>
    <xf numFmtId="0" fontId="40" fillId="4" borderId="0" xfId="1" applyFont="1" applyFill="1" applyAlignment="1" applyProtection="1">
      <alignment horizontal="left"/>
      <protection hidden="1"/>
    </xf>
    <xf numFmtId="0" fontId="4" fillId="23" borderId="0" xfId="0" applyFont="1" applyFill="1"/>
    <xf numFmtId="0" fontId="73" fillId="4" borderId="0" xfId="0" applyFont="1" applyFill="1" applyProtection="1"/>
    <xf numFmtId="0" fontId="73" fillId="4" borderId="0" xfId="0" applyFont="1" applyFill="1" applyProtection="1">
      <protection hidden="1"/>
    </xf>
    <xf numFmtId="0" fontId="75" fillId="2" borderId="0" xfId="0" applyFont="1" applyFill="1" applyAlignment="1" applyProtection="1">
      <alignment horizontal="right" vertical="center"/>
      <protection hidden="1"/>
    </xf>
    <xf numFmtId="0" fontId="49" fillId="2" borderId="0" xfId="0" applyFont="1" applyFill="1" applyAlignment="1" applyProtection="1">
      <alignment horizontal="right" vertical="center"/>
      <protection hidden="1"/>
    </xf>
    <xf numFmtId="0" fontId="49" fillId="2" borderId="2" xfId="0" applyFont="1" applyFill="1" applyBorder="1" applyProtection="1">
      <protection hidden="1"/>
    </xf>
    <xf numFmtId="167" fontId="48" fillId="2" borderId="0" xfId="0" applyNumberFormat="1" applyFont="1" applyFill="1" applyAlignment="1" applyProtection="1">
      <alignment horizontal="right" vertical="center"/>
      <protection hidden="1"/>
    </xf>
    <xf numFmtId="167" fontId="7" fillId="2" borderId="0" xfId="0" applyNumberFormat="1" applyFont="1" applyFill="1" applyProtection="1">
      <protection hidden="1"/>
    </xf>
    <xf numFmtId="0" fontId="5" fillId="0" borderId="8" xfId="0" applyFont="1" applyFill="1" applyBorder="1" applyAlignment="1" applyProtection="1">
      <alignment horizontal="right"/>
      <protection locked="0" hidden="1"/>
    </xf>
    <xf numFmtId="0" fontId="5" fillId="0" borderId="10" xfId="0" applyFont="1" applyFill="1" applyBorder="1" applyAlignment="1" applyProtection="1">
      <alignment horizontal="right"/>
      <protection locked="0" hidden="1"/>
    </xf>
    <xf numFmtId="0" fontId="76" fillId="14" borderId="0" xfId="0" applyFont="1" applyFill="1"/>
    <xf numFmtId="0" fontId="74" fillId="0" borderId="6" xfId="0" applyFont="1" applyFill="1" applyBorder="1" applyAlignment="1" applyProtection="1">
      <alignment horizontal="right"/>
      <protection locked="0" hidden="1"/>
    </xf>
    <xf numFmtId="0" fontId="74" fillId="0" borderId="8" xfId="0" applyFont="1" applyFill="1" applyBorder="1" applyAlignment="1" applyProtection="1">
      <alignment horizontal="right"/>
      <protection locked="0" hidden="1"/>
    </xf>
    <xf numFmtId="0" fontId="15" fillId="4" borderId="0" xfId="0" applyFont="1" applyFill="1" applyAlignment="1" applyProtection="1">
      <alignment horizontal="left" vertical="center"/>
      <protection hidden="1"/>
    </xf>
    <xf numFmtId="0" fontId="77" fillId="2" borderId="6" xfId="1" applyFont="1" applyFill="1" applyBorder="1" applyAlignment="1" applyProtection="1">
      <alignment horizontal="right"/>
      <protection locked="0" hidden="1"/>
    </xf>
    <xf numFmtId="0" fontId="77" fillId="2" borderId="8" xfId="1" applyFont="1" applyFill="1" applyBorder="1" applyAlignment="1" applyProtection="1">
      <alignment horizontal="right"/>
      <protection locked="0" hidden="1"/>
    </xf>
    <xf numFmtId="0" fontId="77" fillId="2" borderId="10" xfId="1" applyFont="1" applyFill="1" applyBorder="1" applyAlignment="1" applyProtection="1">
      <alignment horizontal="right"/>
      <protection locked="0" hidden="1"/>
    </xf>
    <xf numFmtId="0" fontId="78" fillId="2" borderId="6" xfId="0" applyNumberFormat="1" applyFont="1" applyFill="1" applyBorder="1" applyAlignment="1" applyProtection="1">
      <alignment horizontal="right"/>
      <protection locked="0" hidden="1"/>
    </xf>
    <xf numFmtId="1" fontId="52" fillId="4" borderId="0" xfId="0" applyNumberFormat="1" applyFont="1" applyFill="1" applyBorder="1" applyAlignment="1" applyProtection="1">
      <alignment horizontal="right" vertical="center"/>
      <protection hidden="1"/>
    </xf>
    <xf numFmtId="1" fontId="55" fillId="4" borderId="5" xfId="0" applyNumberFormat="1" applyFont="1" applyFill="1" applyBorder="1" applyAlignment="1" applyProtection="1">
      <alignment horizontal="right" vertical="center"/>
      <protection hidden="1"/>
    </xf>
    <xf numFmtId="1" fontId="2" fillId="4" borderId="0" xfId="0" applyNumberFormat="1" applyFont="1" applyFill="1" applyBorder="1" applyAlignment="1" applyProtection="1">
      <alignment horizontal="right" vertical="center"/>
      <protection hidden="1"/>
    </xf>
    <xf numFmtId="1" fontId="59" fillId="4" borderId="0" xfId="0" applyNumberFormat="1" applyFont="1" applyFill="1" applyBorder="1" applyAlignment="1" applyProtection="1">
      <alignment horizontal="right" vertical="center"/>
      <protection hidden="1"/>
    </xf>
    <xf numFmtId="1" fontId="58" fillId="4" borderId="0" xfId="0" applyNumberFormat="1" applyFont="1" applyFill="1" applyBorder="1" applyAlignment="1" applyProtection="1">
      <alignment horizontal="right" vertical="center"/>
      <protection hidden="1"/>
    </xf>
    <xf numFmtId="0" fontId="0" fillId="4" borderId="13" xfId="0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0" fillId="27" borderId="0" xfId="0" applyFill="1" applyProtection="1">
      <protection hidden="1"/>
    </xf>
    <xf numFmtId="0" fontId="0" fillId="27" borderId="0" xfId="0" applyFill="1" applyBorder="1" applyProtection="1">
      <protection hidden="1"/>
    </xf>
    <xf numFmtId="0" fontId="80" fillId="24" borderId="20" xfId="0" applyFont="1" applyFill="1" applyBorder="1" applyProtection="1">
      <protection hidden="1"/>
    </xf>
    <xf numFmtId="0" fontId="0" fillId="24" borderId="21" xfId="0" applyFill="1" applyBorder="1" applyProtection="1">
      <protection hidden="1"/>
    </xf>
    <xf numFmtId="0" fontId="80" fillId="24" borderId="22" xfId="0" applyFont="1" applyFill="1" applyBorder="1" applyProtection="1">
      <protection hidden="1"/>
    </xf>
    <xf numFmtId="0" fontId="0" fillId="24" borderId="0" xfId="0" applyFill="1" applyBorder="1" applyProtection="1">
      <protection hidden="1"/>
    </xf>
    <xf numFmtId="0" fontId="0" fillId="24" borderId="23" xfId="0" applyFill="1" applyBorder="1" applyProtection="1">
      <protection hidden="1"/>
    </xf>
    <xf numFmtId="0" fontId="0" fillId="24" borderId="22" xfId="0" applyFill="1" applyBorder="1" applyProtection="1">
      <protection hidden="1"/>
    </xf>
    <xf numFmtId="0" fontId="83" fillId="24" borderId="0" xfId="0" applyFont="1" applyFill="1" applyBorder="1" applyAlignment="1" applyProtection="1">
      <alignment horizontal="right"/>
      <protection hidden="1"/>
    </xf>
    <xf numFmtId="0" fontId="47" fillId="25" borderId="0" xfId="0" applyFont="1" applyFill="1" applyBorder="1" applyAlignment="1" applyProtection="1">
      <alignment horizontal="center" vertical="center"/>
      <protection hidden="1"/>
    </xf>
    <xf numFmtId="0" fontId="82" fillId="24" borderId="0" xfId="0" applyFont="1" applyFill="1" applyBorder="1" applyProtection="1">
      <protection hidden="1"/>
    </xf>
    <xf numFmtId="0" fontId="83" fillId="24" borderId="0" xfId="0" applyFont="1" applyFill="1" applyBorder="1" applyProtection="1">
      <protection hidden="1"/>
    </xf>
    <xf numFmtId="0" fontId="46" fillId="24" borderId="0" xfId="0" applyFont="1" applyFill="1" applyBorder="1" applyProtection="1">
      <protection hidden="1"/>
    </xf>
    <xf numFmtId="0" fontId="47" fillId="26" borderId="0" xfId="0" applyFont="1" applyFill="1" applyBorder="1" applyAlignment="1" applyProtection="1">
      <alignment horizontal="center" vertical="center"/>
      <protection hidden="1"/>
    </xf>
    <xf numFmtId="0" fontId="47" fillId="15" borderId="0" xfId="0" applyFont="1" applyFill="1" applyBorder="1" applyAlignment="1" applyProtection="1">
      <alignment horizontal="center" vertical="center"/>
      <protection hidden="1"/>
    </xf>
    <xf numFmtId="0" fontId="70" fillId="24" borderId="0" xfId="0" applyFont="1" applyFill="1" applyBorder="1" applyAlignment="1" applyProtection="1">
      <alignment horizontal="left"/>
      <protection hidden="1"/>
    </xf>
    <xf numFmtId="0" fontId="82" fillId="24" borderId="4" xfId="0" applyFont="1" applyFill="1" applyBorder="1" applyProtection="1">
      <protection hidden="1"/>
    </xf>
    <xf numFmtId="0" fontId="70" fillId="24" borderId="23" xfId="0" applyFont="1" applyFill="1" applyBorder="1" applyAlignment="1" applyProtection="1">
      <alignment horizontal="left"/>
      <protection hidden="1"/>
    </xf>
    <xf numFmtId="0" fontId="83" fillId="3" borderId="28" xfId="0" applyFont="1" applyFill="1" applyBorder="1" applyAlignment="1" applyProtection="1">
      <protection hidden="1"/>
    </xf>
    <xf numFmtId="0" fontId="82" fillId="3" borderId="29" xfId="0" applyFont="1" applyFill="1" applyBorder="1" applyProtection="1">
      <protection hidden="1"/>
    </xf>
    <xf numFmtId="0" fontId="82" fillId="3" borderId="30" xfId="0" applyFont="1" applyFill="1" applyBorder="1" applyProtection="1">
      <protection hidden="1"/>
    </xf>
    <xf numFmtId="0" fontId="0" fillId="24" borderId="0" xfId="0" applyFill="1" applyProtection="1">
      <protection hidden="1"/>
    </xf>
    <xf numFmtId="0" fontId="83" fillId="24" borderId="0" xfId="0" applyFont="1" applyFill="1" applyBorder="1" applyAlignment="1" applyProtection="1">
      <protection hidden="1"/>
    </xf>
    <xf numFmtId="0" fontId="47" fillId="24" borderId="0" xfId="0" applyFont="1" applyFill="1" applyBorder="1" applyAlignment="1" applyProtection="1">
      <alignment horizontal="center" vertical="center"/>
      <protection hidden="1"/>
    </xf>
    <xf numFmtId="0" fontId="0" fillId="24" borderId="24" xfId="0" applyFill="1" applyBorder="1" applyProtection="1">
      <protection hidden="1"/>
    </xf>
    <xf numFmtId="0" fontId="0" fillId="24" borderId="25" xfId="0" applyFill="1" applyBorder="1" applyProtection="1">
      <protection hidden="1"/>
    </xf>
    <xf numFmtId="0" fontId="0" fillId="24" borderId="26" xfId="0" applyFill="1" applyBorder="1" applyProtection="1">
      <protection hidden="1"/>
    </xf>
    <xf numFmtId="0" fontId="81" fillId="24" borderId="27" xfId="0" applyFont="1" applyFill="1" applyBorder="1" applyProtection="1">
      <protection hidden="1"/>
    </xf>
    <xf numFmtId="0" fontId="1" fillId="24" borderId="27" xfId="0" applyFont="1" applyFill="1" applyBorder="1" applyProtection="1">
      <protection hidden="1"/>
    </xf>
    <xf numFmtId="0" fontId="0" fillId="24" borderId="27" xfId="0" applyFill="1" applyBorder="1" applyProtection="1">
      <protection hidden="1"/>
    </xf>
    <xf numFmtId="0" fontId="84" fillId="24" borderId="31" xfId="0" applyFont="1" applyFill="1" applyBorder="1" applyProtection="1">
      <protection hidden="1"/>
    </xf>
    <xf numFmtId="0" fontId="85" fillId="24" borderId="31" xfId="0" applyFont="1" applyFill="1" applyBorder="1" applyProtection="1">
      <protection hidden="1"/>
    </xf>
    <xf numFmtId="0" fontId="79" fillId="24" borderId="31" xfId="0" applyFont="1" applyFill="1" applyBorder="1" applyProtection="1">
      <protection hidden="1"/>
    </xf>
    <xf numFmtId="0" fontId="0" fillId="24" borderId="31" xfId="0" applyFill="1" applyBorder="1" applyProtection="1">
      <protection hidden="1"/>
    </xf>
    <xf numFmtId="0" fontId="0" fillId="3" borderId="16" xfId="0" applyFill="1" applyBorder="1" applyAlignment="1" applyProtection="1">
      <alignment horizontal="center"/>
      <protection locked="0" hidden="1"/>
    </xf>
    <xf numFmtId="0" fontId="35" fillId="3" borderId="18" xfId="0" applyFont="1" applyFill="1" applyBorder="1" applyAlignment="1" applyProtection="1">
      <alignment horizontal="right"/>
      <protection hidden="1"/>
    </xf>
    <xf numFmtId="0" fontId="0" fillId="0" borderId="19" xfId="0" applyBorder="1" applyProtection="1">
      <protection hidden="1"/>
    </xf>
    <xf numFmtId="0" fontId="83" fillId="24" borderId="0" xfId="0" applyFont="1" applyFill="1" applyBorder="1" applyAlignment="1" applyProtection="1">
      <alignment horizontal="left"/>
      <protection hidden="1"/>
    </xf>
    <xf numFmtId="0" fontId="86" fillId="24" borderId="0" xfId="0" applyFont="1" applyFill="1" applyBorder="1" applyAlignment="1" applyProtection="1">
      <alignment horizontal="right"/>
      <protection hidden="1"/>
    </xf>
    <xf numFmtId="164" fontId="19" fillId="4" borderId="0" xfId="0" applyNumberFormat="1" applyFont="1" applyFill="1" applyAlignment="1" applyProtection="1">
      <alignment horizontal="right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19" fillId="4" borderId="17" xfId="0" applyFont="1" applyFill="1" applyBorder="1" applyAlignment="1" applyProtection="1">
      <alignment horizontal="center" vertical="center"/>
      <protection hidden="1"/>
    </xf>
    <xf numFmtId="0" fontId="19" fillId="4" borderId="15" xfId="0" applyFont="1" applyFill="1" applyBorder="1" applyAlignment="1" applyProtection="1">
      <alignment horizontal="center" vertical="center"/>
      <protection hidden="1"/>
    </xf>
    <xf numFmtId="0" fontId="14" fillId="4" borderId="0" xfId="0" applyFont="1" applyFill="1" applyAlignment="1" applyProtection="1">
      <alignment horizontal="left"/>
      <protection hidden="1"/>
    </xf>
    <xf numFmtId="164" fontId="50" fillId="2" borderId="0" xfId="0" applyNumberFormat="1" applyFont="1" applyFill="1" applyAlignment="1" applyProtection="1">
      <alignment horizontal="right" vertical="center"/>
      <protection hidden="1"/>
    </xf>
    <xf numFmtId="164" fontId="41" fillId="2" borderId="0" xfId="0" applyNumberFormat="1" applyFont="1" applyFill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42" fillId="2" borderId="0" xfId="0" applyFont="1" applyFill="1" applyBorder="1" applyAlignment="1" applyProtection="1">
      <alignment horizontal="center" vertical="center"/>
      <protection hidden="1"/>
    </xf>
    <xf numFmtId="1" fontId="71" fillId="2" borderId="0" xfId="0" applyNumberFormat="1" applyFont="1" applyFill="1" applyAlignment="1" applyProtection="1">
      <alignment horizontal="right"/>
      <protection hidden="1"/>
    </xf>
    <xf numFmtId="0" fontId="69" fillId="2" borderId="0" xfId="0" applyFont="1" applyFill="1" applyAlignment="1" applyProtection="1">
      <alignment horizontal="right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23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8" tint="0.79998168889431442"/>
      </font>
    </dxf>
    <dxf>
      <font>
        <color theme="8" tint="0.79998168889431442"/>
      </font>
    </dxf>
  </dxfs>
  <tableStyles count="0" defaultTableStyle="TableStyleMedium9" defaultPivotStyle="PivotStyleLight16"/>
  <colors>
    <mruColors>
      <color rgb="FFFFFF99"/>
      <color rgb="FFFFFFCC"/>
      <color rgb="FFFF0000"/>
      <color rgb="FFFF3300"/>
      <color rgb="FFFF6699"/>
      <color rgb="FFFF7C80"/>
      <color rgb="FFCC0000"/>
      <color rgb="FFC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autoTitleDeleted val="1"/>
    <c:plotArea>
      <c:layout>
        <c:manualLayout>
          <c:layoutTarget val="inner"/>
          <c:xMode val="edge"/>
          <c:yMode val="edge"/>
          <c:x val="2.6861456367540833E-2"/>
          <c:y val="8.6623062419134728E-2"/>
          <c:w val="0.88483734987671703"/>
          <c:h val="0.76503224413391402"/>
        </c:manualLayout>
      </c:layout>
      <c:lineChart>
        <c:grouping val="standard"/>
        <c:ser>
          <c:idx val="0"/>
          <c:order val="0"/>
          <c:marker>
            <c:symbol val="none"/>
          </c:marker>
          <c:val>
            <c:numRef>
              <c:f>'S T A N J E'!$H$28:$S$28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82539648"/>
        <c:axId val="82541184"/>
      </c:lineChart>
      <c:lineChart>
        <c:grouping val="standard"/>
        <c:ser>
          <c:idx val="1"/>
          <c:order val="1"/>
          <c:spPr>
            <a:ln>
              <a:solidFill>
                <a:srgbClr val="CC0000"/>
              </a:solidFill>
            </a:ln>
          </c:spPr>
          <c:marker>
            <c:symbol val="none"/>
          </c:marker>
          <c:val>
            <c:numRef>
              <c:f>'S T A N J E'!$H$66:$S$66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82556800"/>
        <c:axId val="82555264"/>
      </c:lineChart>
      <c:catAx>
        <c:axId val="82539648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solidFill>
                  <a:schemeClr val="bg1">
                    <a:lumMod val="65000"/>
                  </a:schemeClr>
                </a:solidFill>
              </a:defRPr>
            </a:pPr>
            <a:endParaRPr lang="sr-Latn-CS"/>
          </a:p>
        </c:txPr>
        <c:crossAx val="82541184"/>
        <c:crosses val="autoZero"/>
        <c:auto val="1"/>
        <c:lblAlgn val="ctr"/>
        <c:lblOffset val="100"/>
      </c:catAx>
      <c:valAx>
        <c:axId val="82541184"/>
        <c:scaling>
          <c:orientation val="minMax"/>
        </c:scaling>
        <c:delete val="1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" sourceLinked="1"/>
        <c:tickLblPos val="none"/>
        <c:crossAx val="82539648"/>
        <c:crosses val="autoZero"/>
        <c:crossBetween val="between"/>
      </c:valAx>
      <c:valAx>
        <c:axId val="82555264"/>
        <c:scaling>
          <c:orientation val="minMax"/>
        </c:scaling>
        <c:axPos val="r"/>
        <c:numFmt formatCode="0" sourceLinked="1"/>
        <c:tickLblPos val="nextTo"/>
        <c:txPr>
          <a:bodyPr/>
          <a:lstStyle/>
          <a:p>
            <a:pPr>
              <a:defRPr>
                <a:solidFill>
                  <a:schemeClr val="bg1">
                    <a:lumMod val="65000"/>
                  </a:schemeClr>
                </a:solidFill>
              </a:defRPr>
            </a:pPr>
            <a:endParaRPr lang="sr-Latn-CS"/>
          </a:p>
        </c:txPr>
        <c:crossAx val="82556800"/>
        <c:crosses val="max"/>
        <c:crossBetween val="between"/>
      </c:valAx>
      <c:catAx>
        <c:axId val="82556800"/>
        <c:scaling>
          <c:orientation val="minMax"/>
        </c:scaling>
        <c:delete val="1"/>
        <c:axPos val="b"/>
        <c:tickLblPos val="none"/>
        <c:crossAx val="82555264"/>
        <c:crosses val="autoZero"/>
        <c:auto val="1"/>
        <c:lblAlgn val="ctr"/>
        <c:lblOffset val="100"/>
      </c:cat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tx1">
        <a:lumMod val="75000"/>
        <a:lumOff val="25000"/>
      </a:schemeClr>
    </a:solidFill>
    <a:effectLst>
      <a:outerShdw blurRad="50800" dist="50800" dir="5400000" sx="95000" sy="95000" algn="ctr" rotWithShape="0">
        <a:sysClr val="window" lastClr="FFFFFF">
          <a:lumMod val="75000"/>
        </a:sysClr>
      </a:outerShdw>
    </a:effectLst>
    <a:scene3d>
      <a:camera prst="orthographicFront"/>
      <a:lightRig rig="threePt" dir="t"/>
    </a:scene3d>
    <a:sp3d prstMaterial="matte"/>
  </c:spPr>
  <c:txPr>
    <a:bodyPr/>
    <a:lstStyle/>
    <a:p>
      <a:pPr>
        <a:defRPr>
          <a:solidFill>
            <a:sysClr val="windowText" lastClr="000000"/>
          </a:solidFill>
        </a:defRPr>
      </a:pPr>
      <a:endParaRPr lang="sr-Latn-C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009E-2"/>
          <c:w val="0.89926816290820388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'2 Cistoca'!$G$22:$R$22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3165952"/>
        <c:axId val="83167488"/>
      </c:barChart>
      <c:catAx>
        <c:axId val="83165952"/>
        <c:scaling>
          <c:orientation val="minMax"/>
        </c:scaling>
        <c:delete val="1"/>
        <c:axPos val="b"/>
        <c:majorTickMark val="none"/>
        <c:tickLblPos val="none"/>
        <c:crossAx val="83167488"/>
        <c:crosses val="autoZero"/>
        <c:auto val="1"/>
        <c:lblAlgn val="ctr"/>
        <c:lblOffset val="100"/>
      </c:catAx>
      <c:valAx>
        <c:axId val="83167488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3165952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'2 Cistoca'!$T$34:$T$35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'2 Cistoca'!$U$11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'2 Cistoca'!$U$12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'2 Cistoca'!$U$13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'2 Cistoca'!$U$14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'2 Cistoca'!$U$15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'2 Cistoca'!$U$16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'2 Cistoca'!$U$17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'2 Cistoca'!$U$18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chemeClr val="bg1">
                <a:lumMod val="65000"/>
              </a:schemeClr>
            </a:solidFill>
          </c:spPr>
          <c:dPt>
            <c:idx val="0"/>
            <c:spPr>
              <a:solidFill>
                <a:srgbClr val="00B0F0"/>
              </a:solidFill>
            </c:spPr>
          </c:dPt>
          <c:val>
            <c:numRef>
              <c:f>'2 Cistoca'!$U$19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dPt>
            <c:idx val="0"/>
            <c:spPr>
              <a:solidFill>
                <a:srgbClr val="92D050"/>
              </a:solidFill>
            </c:spPr>
          </c:dPt>
          <c:val>
            <c:numRef>
              <c:f>'2 Cistoca'!$U$20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3405824"/>
        <c:axId val="83419904"/>
        <c:axId val="0"/>
      </c:bar3DChart>
      <c:catAx>
        <c:axId val="83405824"/>
        <c:scaling>
          <c:orientation val="maxMin"/>
        </c:scaling>
        <c:delete val="1"/>
        <c:axPos val="l"/>
        <c:tickLblPos val="none"/>
        <c:crossAx val="83419904"/>
        <c:crosses val="autoZero"/>
        <c:auto val="1"/>
        <c:lblAlgn val="ctr"/>
        <c:lblOffset val="100"/>
      </c:catAx>
      <c:valAx>
        <c:axId val="83419904"/>
        <c:scaling>
          <c:orientation val="minMax"/>
        </c:scaling>
        <c:delete val="1"/>
        <c:axPos val="t"/>
        <c:numFmt formatCode="0.0%" sourceLinked="1"/>
        <c:tickLblPos val="none"/>
        <c:crossAx val="83405824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12E-2"/>
          <c:w val="0.89926816290820344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'3 Dzep'!$G$22:$R$22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3526400"/>
        <c:axId val="83527936"/>
      </c:barChart>
      <c:catAx>
        <c:axId val="83526400"/>
        <c:scaling>
          <c:orientation val="minMax"/>
        </c:scaling>
        <c:delete val="1"/>
        <c:axPos val="b"/>
        <c:majorTickMark val="none"/>
        <c:tickLblPos val="none"/>
        <c:crossAx val="83527936"/>
        <c:crosses val="autoZero"/>
        <c:auto val="1"/>
        <c:lblAlgn val="ctr"/>
        <c:lblOffset val="100"/>
      </c:catAx>
      <c:valAx>
        <c:axId val="83527936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3526400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'3 Dzep'!$T$34:$T$35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'3 Dzep'!$U$11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'3 Dzep'!$U$12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'3 Dzep'!$U$13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'3 Dzep'!$U$14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'3 Dzep'!$U$15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'3 Dzep'!$U$16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'3 Dzep'!$U$17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'3 Dzep'!$U$18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'3 Dzep'!$U$19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'3 Dzep'!$U$20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3589376"/>
        <c:axId val="83607552"/>
        <c:axId val="0"/>
      </c:bar3DChart>
      <c:catAx>
        <c:axId val="83589376"/>
        <c:scaling>
          <c:orientation val="maxMin"/>
        </c:scaling>
        <c:delete val="1"/>
        <c:axPos val="l"/>
        <c:tickLblPos val="none"/>
        <c:crossAx val="83607552"/>
        <c:crosses val="autoZero"/>
        <c:auto val="1"/>
        <c:lblAlgn val="ctr"/>
        <c:lblOffset val="100"/>
      </c:catAx>
      <c:valAx>
        <c:axId val="83607552"/>
        <c:scaling>
          <c:orientation val="minMax"/>
        </c:scaling>
        <c:delete val="1"/>
        <c:axPos val="t"/>
        <c:numFmt formatCode="0.0%" sourceLinked="1"/>
        <c:tickLblPos val="none"/>
        <c:crossAx val="83589376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064E-2"/>
          <c:w val="0.89926816290820366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'4 Higijena'!$G$22:$R$22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3730432"/>
        <c:axId val="83731968"/>
      </c:barChart>
      <c:catAx>
        <c:axId val="83730432"/>
        <c:scaling>
          <c:orientation val="minMax"/>
        </c:scaling>
        <c:delete val="1"/>
        <c:axPos val="b"/>
        <c:majorTickMark val="none"/>
        <c:tickLblPos val="none"/>
        <c:crossAx val="83731968"/>
        <c:crosses val="autoZero"/>
        <c:auto val="1"/>
        <c:lblAlgn val="ctr"/>
        <c:lblOffset val="100"/>
      </c:catAx>
      <c:valAx>
        <c:axId val="83731968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3730432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'4 Higijena'!$T$34:$T$35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'4 Higijena'!$U$11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'4 Higijena'!$U$12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'4 Higijena'!$U$13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'4 Higijena'!$U$14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'4 Higijena'!$U$15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'4 Higijena'!$U$16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'4 Higijena'!$U$17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'4 Higijena'!$U$18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chemeClr val="bg1">
                <a:lumMod val="65000"/>
              </a:schemeClr>
            </a:solidFill>
          </c:spPr>
          <c:dPt>
            <c:idx val="0"/>
            <c:spPr>
              <a:solidFill>
                <a:srgbClr val="00B0F0"/>
              </a:solidFill>
            </c:spPr>
          </c:dPt>
          <c:val>
            <c:numRef>
              <c:f>'4 Higijena'!$U$19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dPt>
            <c:idx val="0"/>
            <c:spPr>
              <a:solidFill>
                <a:srgbClr val="92D050"/>
              </a:solidFill>
            </c:spPr>
          </c:dPt>
          <c:val>
            <c:numRef>
              <c:f>'4 Higijena'!$U$20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3900672"/>
        <c:axId val="83906560"/>
        <c:axId val="0"/>
      </c:bar3DChart>
      <c:catAx>
        <c:axId val="83900672"/>
        <c:scaling>
          <c:orientation val="maxMin"/>
        </c:scaling>
        <c:delete val="1"/>
        <c:axPos val="l"/>
        <c:tickLblPos val="none"/>
        <c:crossAx val="83906560"/>
        <c:crosses val="autoZero"/>
        <c:auto val="1"/>
        <c:lblAlgn val="ctr"/>
        <c:lblOffset val="100"/>
      </c:catAx>
      <c:valAx>
        <c:axId val="83906560"/>
        <c:scaling>
          <c:orientation val="minMax"/>
        </c:scaling>
        <c:delete val="1"/>
        <c:axPos val="t"/>
        <c:numFmt formatCode="0.0%" sourceLinked="1"/>
        <c:tickLblPos val="none"/>
        <c:crossAx val="83900672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064E-2"/>
          <c:w val="0.89926816290820366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'5 Hrana'!$G$22:$R$22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4062208"/>
        <c:axId val="84063744"/>
      </c:barChart>
      <c:catAx>
        <c:axId val="84062208"/>
        <c:scaling>
          <c:orientation val="minMax"/>
        </c:scaling>
        <c:delete val="1"/>
        <c:axPos val="b"/>
        <c:majorTickMark val="none"/>
        <c:tickLblPos val="none"/>
        <c:crossAx val="84063744"/>
        <c:crosses val="autoZero"/>
        <c:auto val="1"/>
        <c:lblAlgn val="ctr"/>
        <c:lblOffset val="100"/>
      </c:catAx>
      <c:valAx>
        <c:axId val="84063744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4062208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'S T A N J E'!$U$17:$U$26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hape val="cylinder"/>
        <c:axId val="82444288"/>
        <c:axId val="82445824"/>
        <c:axId val="0"/>
      </c:bar3DChart>
      <c:catAx>
        <c:axId val="82444288"/>
        <c:scaling>
          <c:orientation val="maxMin"/>
        </c:scaling>
        <c:delete val="1"/>
        <c:axPos val="l"/>
        <c:tickLblPos val="none"/>
        <c:crossAx val="82445824"/>
        <c:crosses val="autoZero"/>
        <c:auto val="1"/>
        <c:lblAlgn val="ctr"/>
        <c:lblOffset val="100"/>
      </c:catAx>
      <c:valAx>
        <c:axId val="82445824"/>
        <c:scaling>
          <c:orientation val="minMax"/>
        </c:scaling>
        <c:delete val="1"/>
        <c:axPos val="t"/>
        <c:numFmt formatCode="0" sourceLinked="1"/>
        <c:tickLblPos val="none"/>
        <c:crossAx val="82444288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'5 Hrana'!$T$34:$T$35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'5 Hrana'!$U$11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'5 Hrana'!$U$12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'5 Hrana'!$U$13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'5 Hrana'!$U$14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'5 Hrana'!$U$15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'5 Hrana'!$U$16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'5 Hrana'!$U$17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'5 Hrana'!$U$18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'5 Hrana'!$U$19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'5 Hrana'!$U$20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4092416"/>
        <c:axId val="84093952"/>
        <c:axId val="0"/>
      </c:bar3DChart>
      <c:catAx>
        <c:axId val="84092416"/>
        <c:scaling>
          <c:orientation val="maxMin"/>
        </c:scaling>
        <c:delete val="1"/>
        <c:axPos val="l"/>
        <c:tickLblPos val="none"/>
        <c:crossAx val="84093952"/>
        <c:crosses val="autoZero"/>
        <c:auto val="1"/>
        <c:lblAlgn val="ctr"/>
        <c:lblOffset val="100"/>
      </c:catAx>
      <c:valAx>
        <c:axId val="84093952"/>
        <c:scaling>
          <c:orientation val="minMax"/>
        </c:scaling>
        <c:delete val="1"/>
        <c:axPos val="t"/>
        <c:numFmt formatCode="0.0%" sourceLinked="1"/>
        <c:tickLblPos val="none"/>
        <c:crossAx val="84092416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12E-2"/>
          <c:w val="0.89926816290820344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'6 Javni P'!$G$22:$R$22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4130816"/>
        <c:axId val="84148992"/>
      </c:barChart>
      <c:catAx>
        <c:axId val="84130816"/>
        <c:scaling>
          <c:orientation val="minMax"/>
        </c:scaling>
        <c:delete val="1"/>
        <c:axPos val="b"/>
        <c:majorTickMark val="none"/>
        <c:tickLblPos val="none"/>
        <c:crossAx val="84148992"/>
        <c:crosses val="autoZero"/>
        <c:auto val="1"/>
        <c:lblAlgn val="ctr"/>
        <c:lblOffset val="100"/>
      </c:catAx>
      <c:valAx>
        <c:axId val="84148992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4130816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'6 Javni P'!$T$34:$T$35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'6 Javni P'!$U$11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'6 Javni P'!$U$12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'6 Javni P'!$U$13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'6 Javni P'!$U$14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'6 Javni P'!$U$15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'6 Javni P'!$U$16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'6 Javni P'!$U$17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'6 Javni P'!$U$18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'6 Javni P'!$U$19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'6 Javni P'!$U$20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4251392"/>
        <c:axId val="84252928"/>
        <c:axId val="0"/>
      </c:bar3DChart>
      <c:catAx>
        <c:axId val="84251392"/>
        <c:scaling>
          <c:orientation val="maxMin"/>
        </c:scaling>
        <c:delete val="1"/>
        <c:axPos val="l"/>
        <c:tickLblPos val="none"/>
        <c:crossAx val="84252928"/>
        <c:crosses val="autoZero"/>
        <c:auto val="1"/>
        <c:lblAlgn val="ctr"/>
        <c:lblOffset val="100"/>
      </c:catAx>
      <c:valAx>
        <c:axId val="84252928"/>
        <c:scaling>
          <c:orientation val="minMax"/>
        </c:scaling>
        <c:delete val="1"/>
        <c:axPos val="t"/>
        <c:numFmt formatCode="0.0%" sourceLinked="1"/>
        <c:tickLblPos val="none"/>
        <c:crossAx val="84251392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009E-2"/>
          <c:w val="0.89926816290820388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'7 Kredit'!$G$22:$R$22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5457152"/>
        <c:axId val="85331968"/>
      </c:barChart>
      <c:catAx>
        <c:axId val="85457152"/>
        <c:scaling>
          <c:orientation val="minMax"/>
        </c:scaling>
        <c:delete val="1"/>
        <c:axPos val="b"/>
        <c:majorTickMark val="none"/>
        <c:tickLblPos val="none"/>
        <c:crossAx val="85331968"/>
        <c:crosses val="autoZero"/>
        <c:auto val="1"/>
        <c:lblAlgn val="ctr"/>
        <c:lblOffset val="100"/>
      </c:catAx>
      <c:valAx>
        <c:axId val="85331968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5457152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'7 Kredit'!$T$34:$T$35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'7 Kredit'!$U$11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'7 Kredit'!$U$12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'7 Kredit'!$U$13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'7 Kredit'!$U$14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'7 Kredit'!$U$15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'7 Kredit'!$U$16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'7 Kredit'!$U$17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'7 Kredit'!$U$18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'7 Kredit'!$U$19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'7 Kredit'!$U$20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5491712"/>
        <c:axId val="85493248"/>
        <c:axId val="0"/>
      </c:bar3DChart>
      <c:catAx>
        <c:axId val="85491712"/>
        <c:scaling>
          <c:orientation val="maxMin"/>
        </c:scaling>
        <c:delete val="1"/>
        <c:axPos val="l"/>
        <c:tickLblPos val="none"/>
        <c:crossAx val="85493248"/>
        <c:crosses val="autoZero"/>
        <c:auto val="1"/>
        <c:lblAlgn val="ctr"/>
        <c:lblOffset val="100"/>
      </c:catAx>
      <c:valAx>
        <c:axId val="85493248"/>
        <c:scaling>
          <c:orientation val="minMax"/>
        </c:scaling>
        <c:delete val="1"/>
        <c:axPos val="t"/>
        <c:numFmt formatCode="0.0%" sourceLinked="1"/>
        <c:tickLblPos val="none"/>
        <c:crossAx val="85491712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064E-2"/>
          <c:w val="0.89926816290820366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'8 Kucanstvo'!$G$22:$R$22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5632512"/>
        <c:axId val="85634048"/>
      </c:barChart>
      <c:catAx>
        <c:axId val="85632512"/>
        <c:scaling>
          <c:orientation val="minMax"/>
        </c:scaling>
        <c:delete val="1"/>
        <c:axPos val="b"/>
        <c:majorTickMark val="none"/>
        <c:tickLblPos val="none"/>
        <c:crossAx val="85634048"/>
        <c:crosses val="autoZero"/>
        <c:auto val="1"/>
        <c:lblAlgn val="ctr"/>
        <c:lblOffset val="100"/>
      </c:catAx>
      <c:valAx>
        <c:axId val="85634048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5632512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'8 Kucanstvo'!$T$34:$T$35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808595080799134"/>
        </c:manualLayout>
      </c:layout>
      <c:bar3DChart>
        <c:barDir val="bar"/>
        <c:grouping val="clustered"/>
        <c:ser>
          <c:idx val="0"/>
          <c:order val="0"/>
          <c:spPr>
            <a:solidFill>
              <a:srgbClr val="CC0000"/>
            </a:solidFill>
          </c:spPr>
          <c:val>
            <c:numRef>
              <c:f>'S T A N J E'!$U$45:$U$64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hape val="cylinder"/>
        <c:axId val="82465536"/>
        <c:axId val="82467072"/>
        <c:axId val="0"/>
      </c:bar3DChart>
      <c:catAx>
        <c:axId val="82465536"/>
        <c:scaling>
          <c:orientation val="maxMin"/>
        </c:scaling>
        <c:delete val="1"/>
        <c:axPos val="l"/>
        <c:tickLblPos val="none"/>
        <c:crossAx val="82467072"/>
        <c:crosses val="autoZero"/>
        <c:auto val="1"/>
        <c:lblAlgn val="ctr"/>
        <c:lblOffset val="100"/>
      </c:catAx>
      <c:valAx>
        <c:axId val="82467072"/>
        <c:scaling>
          <c:orientation val="minMax"/>
        </c:scaling>
        <c:delete val="1"/>
        <c:axPos val="t"/>
        <c:numFmt formatCode="0" sourceLinked="1"/>
        <c:tickLblPos val="none"/>
        <c:crossAx val="82465536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'8 Kucanstvo'!$U$11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'8 Kucanstvo'!$U$12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'8 Kucanstvo'!$U$13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'8 Kucanstvo'!$U$14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'8 Kucanstvo'!$U$15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'8 Kucanstvo'!$U$16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'8 Kucanstvo'!$U$17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'8 Kucanstvo'!$U$18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'8 Kucanstvo'!$U$19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'8 Kucanstvo'!$U$20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5720064"/>
        <c:axId val="85725952"/>
        <c:axId val="0"/>
      </c:bar3DChart>
      <c:catAx>
        <c:axId val="85720064"/>
        <c:scaling>
          <c:orientation val="maxMin"/>
        </c:scaling>
        <c:delete val="1"/>
        <c:axPos val="l"/>
        <c:tickLblPos val="none"/>
        <c:crossAx val="85725952"/>
        <c:crosses val="autoZero"/>
        <c:auto val="1"/>
        <c:lblAlgn val="ctr"/>
        <c:lblOffset val="100"/>
      </c:catAx>
      <c:valAx>
        <c:axId val="85725952"/>
        <c:scaling>
          <c:orientation val="minMax"/>
        </c:scaling>
        <c:delete val="1"/>
        <c:axPos val="t"/>
        <c:numFmt formatCode="0.0%" sourceLinked="1"/>
        <c:tickLblPos val="none"/>
        <c:crossAx val="85720064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175E-2"/>
          <c:w val="0.89926816290820322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'9 K. Ljubimci'!$G$22:$R$22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5807872"/>
        <c:axId val="85809408"/>
      </c:barChart>
      <c:catAx>
        <c:axId val="85807872"/>
        <c:scaling>
          <c:orientation val="minMax"/>
        </c:scaling>
        <c:delete val="1"/>
        <c:axPos val="b"/>
        <c:majorTickMark val="none"/>
        <c:tickLblPos val="none"/>
        <c:crossAx val="85809408"/>
        <c:crosses val="autoZero"/>
        <c:auto val="1"/>
        <c:lblAlgn val="ctr"/>
        <c:lblOffset val="100"/>
      </c:catAx>
      <c:valAx>
        <c:axId val="85809408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5807872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'9 K. Ljubimci'!$T$34:$T$35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'9 K. Ljubimci'!$U$11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'9 K. Ljubimci'!$U$12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'9 K. Ljubimci'!$U$13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'9 K. Ljubimci'!$U$14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'9 K. Ljubimci'!$U$15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'9 K. Ljubimci'!$U$16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'9 K. Ljubimci'!$U$17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'9 K. Ljubimci'!$U$18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'9 K. Ljubimci'!$U$19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'9 K. Ljubimci'!$U$20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6034688"/>
        <c:axId val="86040576"/>
        <c:axId val="0"/>
      </c:bar3DChart>
      <c:catAx>
        <c:axId val="86034688"/>
        <c:scaling>
          <c:orientation val="maxMin"/>
        </c:scaling>
        <c:delete val="1"/>
        <c:axPos val="l"/>
        <c:tickLblPos val="none"/>
        <c:crossAx val="86040576"/>
        <c:crosses val="autoZero"/>
        <c:auto val="1"/>
        <c:lblAlgn val="ctr"/>
        <c:lblOffset val="100"/>
      </c:catAx>
      <c:valAx>
        <c:axId val="86040576"/>
        <c:scaling>
          <c:orientation val="minMax"/>
        </c:scaling>
        <c:delete val="1"/>
        <c:axPos val="t"/>
        <c:numFmt formatCode="0.0%" sourceLinked="1"/>
        <c:tickLblPos val="none"/>
        <c:crossAx val="86034688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231E-2"/>
          <c:w val="0.89926816290820299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'10 Kultura'!$G$22:$R$22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6171648"/>
        <c:axId val="86173184"/>
      </c:barChart>
      <c:catAx>
        <c:axId val="86171648"/>
        <c:scaling>
          <c:orientation val="minMax"/>
        </c:scaling>
        <c:delete val="1"/>
        <c:axPos val="b"/>
        <c:majorTickMark val="none"/>
        <c:tickLblPos val="none"/>
        <c:crossAx val="86173184"/>
        <c:crosses val="autoZero"/>
        <c:auto val="1"/>
        <c:lblAlgn val="ctr"/>
        <c:lblOffset val="100"/>
      </c:catAx>
      <c:valAx>
        <c:axId val="86173184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6171648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'10 Kultura'!$T$34:$T$35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'10 Kultura'!$U$11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'10 Kultura'!$U$12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'10 Kultura'!$U$13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'10 Kultura'!$U$14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'10 Kultura'!$U$15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'10 Kultura'!$U$16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'10 Kultura'!$U$17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'10 Kultura'!$U$18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'10 Kultura'!$U$19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'10 Kultura'!$U$20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6328832"/>
        <c:axId val="86330368"/>
        <c:axId val="0"/>
      </c:bar3DChart>
      <c:catAx>
        <c:axId val="86328832"/>
        <c:scaling>
          <c:orientation val="maxMin"/>
        </c:scaling>
        <c:delete val="1"/>
        <c:axPos val="l"/>
        <c:tickLblPos val="none"/>
        <c:crossAx val="86330368"/>
        <c:crosses val="autoZero"/>
        <c:auto val="1"/>
        <c:lblAlgn val="ctr"/>
        <c:lblOffset val="100"/>
      </c:catAx>
      <c:valAx>
        <c:axId val="86330368"/>
        <c:scaling>
          <c:orientation val="minMax"/>
        </c:scaling>
        <c:delete val="1"/>
        <c:axPos val="t"/>
        <c:numFmt formatCode="0.0%" sourceLinked="1"/>
        <c:tickLblPos val="none"/>
        <c:crossAx val="86328832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12E-2"/>
          <c:w val="0.89926816290820344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'11 Odijevanje'!$G$22:$R$22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6416384"/>
        <c:axId val="86422272"/>
      </c:barChart>
      <c:catAx>
        <c:axId val="86416384"/>
        <c:scaling>
          <c:orientation val="minMax"/>
        </c:scaling>
        <c:delete val="1"/>
        <c:axPos val="b"/>
        <c:majorTickMark val="none"/>
        <c:tickLblPos val="none"/>
        <c:crossAx val="86422272"/>
        <c:crosses val="autoZero"/>
        <c:auto val="1"/>
        <c:lblAlgn val="ctr"/>
        <c:lblOffset val="100"/>
      </c:catAx>
      <c:valAx>
        <c:axId val="86422272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6416384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'11 Odijevanje'!$T$34:$T$35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'11 Odijevanje'!$U$11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'11 Odijevanje'!$U$12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'11 Odijevanje'!$U$13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'11 Odijevanje'!$U$14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'11 Odijevanje'!$U$15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'11 Odijevanje'!$U$16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'11 Odijevanje'!$U$17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'11 Odijevanje'!$U$18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'11 Odijevanje'!$U$19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'11 Odijevanje'!$U$20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6532864"/>
        <c:axId val="86534400"/>
        <c:axId val="0"/>
      </c:bar3DChart>
      <c:catAx>
        <c:axId val="86532864"/>
        <c:scaling>
          <c:orientation val="maxMin"/>
        </c:scaling>
        <c:delete val="1"/>
        <c:axPos val="l"/>
        <c:tickLblPos val="none"/>
        <c:crossAx val="86534400"/>
        <c:crosses val="autoZero"/>
        <c:auto val="1"/>
        <c:lblAlgn val="ctr"/>
        <c:lblOffset val="100"/>
      </c:catAx>
      <c:valAx>
        <c:axId val="86534400"/>
        <c:scaling>
          <c:orientation val="minMax"/>
        </c:scaling>
        <c:delete val="1"/>
        <c:axPos val="t"/>
        <c:numFmt formatCode="0.0%" sourceLinked="1"/>
        <c:tickLblPos val="none"/>
        <c:crossAx val="86532864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AngAx val="1"/>
    </c:view3D>
    <c:floor>
      <c:spPr>
        <a:noFill/>
        <a:ln w="9525">
          <a:noFill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chemeClr val="accent2"/>
            </a:solidFill>
          </c:spPr>
          <c:val>
            <c:numRef>
              <c:f>'S T A N J E'!$U$10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</c:spPr>
          <c:val>
            <c:numRef>
              <c:f>'S T A N J E'!$U$9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2491648"/>
        <c:axId val="82501632"/>
        <c:axId val="0"/>
      </c:bar3DChart>
      <c:catAx>
        <c:axId val="82491648"/>
        <c:scaling>
          <c:orientation val="minMax"/>
        </c:scaling>
        <c:delete val="1"/>
        <c:axPos val="l"/>
        <c:tickLblPos val="none"/>
        <c:crossAx val="82501632"/>
        <c:crosses val="autoZero"/>
        <c:auto val="1"/>
        <c:lblAlgn val="ctr"/>
        <c:lblOffset val="100"/>
      </c:catAx>
      <c:valAx>
        <c:axId val="82501632"/>
        <c:scaling>
          <c:orientation val="minMax"/>
        </c:scaling>
        <c:delete val="1"/>
        <c:axPos val="b"/>
        <c:numFmt formatCode="0" sourceLinked="1"/>
        <c:tickLblPos val="none"/>
        <c:crossAx val="8249164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175E-2"/>
          <c:w val="0.89926816290820322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'12 Odmor'!$G$22:$R$22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6591744"/>
        <c:axId val="86597632"/>
      </c:barChart>
      <c:catAx>
        <c:axId val="86591744"/>
        <c:scaling>
          <c:orientation val="minMax"/>
        </c:scaling>
        <c:delete val="1"/>
        <c:axPos val="b"/>
        <c:majorTickMark val="none"/>
        <c:tickLblPos val="none"/>
        <c:crossAx val="86597632"/>
        <c:crosses val="autoZero"/>
        <c:auto val="1"/>
        <c:lblAlgn val="ctr"/>
        <c:lblOffset val="100"/>
      </c:catAx>
      <c:valAx>
        <c:axId val="86597632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6591744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'12 Odmor'!$T$34:$T$35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'12 Odmor'!$U$11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'12 Odmor'!$U$12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'12 Odmor'!$U$13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'12 Odmor'!$U$14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'12 Odmor'!$U$15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'12 Odmor'!$U$16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'12 Odmor'!$U$17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'12 Odmor'!$U$18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'12 Odmor'!$U$19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'12 Odmor'!$U$20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6695936"/>
        <c:axId val="86697472"/>
        <c:axId val="0"/>
      </c:bar3DChart>
      <c:catAx>
        <c:axId val="86695936"/>
        <c:scaling>
          <c:orientation val="maxMin"/>
        </c:scaling>
        <c:delete val="1"/>
        <c:axPos val="l"/>
        <c:tickLblPos val="none"/>
        <c:crossAx val="86697472"/>
        <c:crosses val="autoZero"/>
        <c:auto val="1"/>
        <c:lblAlgn val="ctr"/>
        <c:lblOffset val="100"/>
      </c:catAx>
      <c:valAx>
        <c:axId val="86697472"/>
        <c:scaling>
          <c:orientation val="minMax"/>
        </c:scaling>
        <c:delete val="1"/>
        <c:axPos val="t"/>
        <c:numFmt formatCode="0.0%" sourceLinked="1"/>
        <c:tickLblPos val="none"/>
        <c:crossAx val="86695936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175E-2"/>
          <c:w val="0.89926816290820322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'13 Osiguranje'!$G$22:$R$22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6787584"/>
        <c:axId val="86789120"/>
      </c:barChart>
      <c:catAx>
        <c:axId val="86787584"/>
        <c:scaling>
          <c:orientation val="minMax"/>
        </c:scaling>
        <c:delete val="1"/>
        <c:axPos val="b"/>
        <c:majorTickMark val="none"/>
        <c:tickLblPos val="none"/>
        <c:crossAx val="86789120"/>
        <c:crosses val="autoZero"/>
        <c:auto val="1"/>
        <c:lblAlgn val="ctr"/>
        <c:lblOffset val="100"/>
      </c:catAx>
      <c:valAx>
        <c:axId val="86789120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6787584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'13 Osiguranje'!$T$34:$T$35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'13 Osiguranje'!$U$11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'13 Osiguranje'!$U$12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'13 Osiguranje'!$U$13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'13 Osiguranje'!$U$14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'13 Osiguranje'!$U$15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'13 Osiguranje'!$U$16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'13 Osiguranje'!$U$17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'13 Osiguranje'!$U$18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'13 Osiguranje'!$U$19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'13 Osiguranje'!$U$20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7006208"/>
        <c:axId val="87016192"/>
        <c:axId val="0"/>
      </c:bar3DChart>
      <c:catAx>
        <c:axId val="87006208"/>
        <c:scaling>
          <c:orientation val="maxMin"/>
        </c:scaling>
        <c:delete val="1"/>
        <c:axPos val="l"/>
        <c:tickLblPos val="none"/>
        <c:crossAx val="87016192"/>
        <c:crosses val="autoZero"/>
        <c:auto val="1"/>
        <c:lblAlgn val="ctr"/>
        <c:lblOffset val="100"/>
      </c:catAx>
      <c:valAx>
        <c:axId val="87016192"/>
        <c:scaling>
          <c:orientation val="minMax"/>
        </c:scaling>
        <c:delete val="1"/>
        <c:axPos val="t"/>
        <c:numFmt formatCode="0.0%" sourceLinked="1"/>
        <c:tickLblPos val="none"/>
        <c:crossAx val="87006208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175E-2"/>
          <c:w val="0.89926816290820322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'14 Rezije'!$G$22:$R$22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7085824"/>
        <c:axId val="87087360"/>
      </c:barChart>
      <c:catAx>
        <c:axId val="87085824"/>
        <c:scaling>
          <c:orientation val="minMax"/>
        </c:scaling>
        <c:delete val="1"/>
        <c:axPos val="b"/>
        <c:majorTickMark val="none"/>
        <c:tickLblPos val="none"/>
        <c:crossAx val="87087360"/>
        <c:crosses val="autoZero"/>
        <c:auto val="1"/>
        <c:lblAlgn val="ctr"/>
        <c:lblOffset val="100"/>
      </c:catAx>
      <c:valAx>
        <c:axId val="87087360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7085824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'14 Rezije'!$T$34:$T$35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'14 Rezije'!$U$11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'14 Rezije'!$U$12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'14 Rezije'!$U$13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'14 Rezije'!$U$14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'14 Rezije'!$U$15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'14 Rezije'!$U$16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'14 Rezije'!$U$17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'14 Rezije'!$U$18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'14 Rezije'!$U$19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'14 Rezije'!$U$20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7103744"/>
        <c:axId val="87113728"/>
        <c:axId val="0"/>
      </c:bar3DChart>
      <c:catAx>
        <c:axId val="87103744"/>
        <c:scaling>
          <c:orientation val="maxMin"/>
        </c:scaling>
        <c:delete val="1"/>
        <c:axPos val="l"/>
        <c:tickLblPos val="none"/>
        <c:crossAx val="87113728"/>
        <c:crosses val="autoZero"/>
        <c:auto val="1"/>
        <c:lblAlgn val="ctr"/>
        <c:lblOffset val="100"/>
      </c:catAx>
      <c:valAx>
        <c:axId val="87113728"/>
        <c:scaling>
          <c:orientation val="minMax"/>
        </c:scaling>
        <c:delete val="1"/>
        <c:axPos val="t"/>
        <c:numFmt formatCode="0.0%" sourceLinked="1"/>
        <c:tickLblPos val="none"/>
        <c:crossAx val="87103744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3E-2"/>
          <c:w val="0.89926816290820277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'15 Sport'!$G$22:$R$22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7273472"/>
        <c:axId val="87275008"/>
      </c:barChart>
      <c:catAx>
        <c:axId val="87273472"/>
        <c:scaling>
          <c:orientation val="minMax"/>
        </c:scaling>
        <c:delete val="1"/>
        <c:axPos val="b"/>
        <c:majorTickMark val="none"/>
        <c:tickLblPos val="none"/>
        <c:crossAx val="87275008"/>
        <c:crosses val="autoZero"/>
        <c:auto val="1"/>
        <c:lblAlgn val="ctr"/>
        <c:lblOffset val="100"/>
      </c:catAx>
      <c:valAx>
        <c:axId val="87275008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7273472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6"/>
  <c:chart>
    <c:autoTitleDeleted val="1"/>
    <c:plotArea>
      <c:layout>
        <c:manualLayout>
          <c:layoutTarget val="inner"/>
          <c:xMode val="edge"/>
          <c:yMode val="edge"/>
          <c:x val="8.9901619440427086E-2"/>
          <c:y val="6.4362432956751009E-2"/>
          <c:w val="0.89564004499437766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'P r i h o d i 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2751488"/>
        <c:axId val="82753024"/>
      </c:barChart>
      <c:catAx>
        <c:axId val="82751488"/>
        <c:scaling>
          <c:orientation val="minMax"/>
        </c:scaling>
        <c:delete val="1"/>
        <c:axPos val="b"/>
        <c:majorTickMark val="none"/>
        <c:tickLblPos val="none"/>
        <c:crossAx val="82753024"/>
        <c:crosses val="autoZero"/>
        <c:auto val="1"/>
        <c:lblAlgn val="ctr"/>
        <c:lblOffset val="100"/>
      </c:catAx>
      <c:valAx>
        <c:axId val="8275302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27514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</c:chart>
  <c:spPr>
    <a:noFill/>
    <a:ln>
      <a:noFill/>
    </a:ln>
  </c:sp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'15 Sport'!$T$34:$T$35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'15 Sport'!$U$11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'15 Sport'!$U$12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'15 Sport'!$U$13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'15 Sport'!$U$14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'15 Sport'!$U$15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'15 Sport'!$U$16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'15 Sport'!$U$17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'15 Sport'!$U$18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'15 Sport'!$U$19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'15 Sport'!$U$20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7307776"/>
        <c:axId val="87309312"/>
        <c:axId val="0"/>
      </c:bar3DChart>
      <c:catAx>
        <c:axId val="87307776"/>
        <c:scaling>
          <c:orientation val="maxMin"/>
        </c:scaling>
        <c:delete val="1"/>
        <c:axPos val="l"/>
        <c:tickLblPos val="none"/>
        <c:crossAx val="87309312"/>
        <c:crosses val="autoZero"/>
        <c:auto val="1"/>
        <c:lblAlgn val="ctr"/>
        <c:lblOffset val="100"/>
      </c:catAx>
      <c:valAx>
        <c:axId val="87309312"/>
        <c:scaling>
          <c:orientation val="minMax"/>
        </c:scaling>
        <c:delete val="1"/>
        <c:axPos val="t"/>
        <c:numFmt formatCode="0.0%" sourceLinked="1"/>
        <c:tickLblPos val="none"/>
        <c:crossAx val="87307776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231E-2"/>
          <c:w val="0.89926816290820299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'16 Stan'!$G$22:$R$22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7493632"/>
        <c:axId val="87515904"/>
      </c:barChart>
      <c:catAx>
        <c:axId val="87493632"/>
        <c:scaling>
          <c:orientation val="minMax"/>
        </c:scaling>
        <c:delete val="1"/>
        <c:axPos val="b"/>
        <c:majorTickMark val="none"/>
        <c:tickLblPos val="none"/>
        <c:crossAx val="87515904"/>
        <c:crosses val="autoZero"/>
        <c:auto val="1"/>
        <c:lblAlgn val="ctr"/>
        <c:lblOffset val="100"/>
      </c:catAx>
      <c:valAx>
        <c:axId val="87515904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7493632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'16 Stan'!$T$34:$T$35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'16 Stan'!$U$11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'16 Stan'!$U$12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'16 Stan'!$U$13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'16 Stan'!$U$14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'16 Stan'!$U$15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'16 Stan'!$U$16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'16 Stan'!$U$17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'16 Stan'!$U$18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'16 Stan'!$U$19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'16 Stan'!$U$20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7663360"/>
        <c:axId val="87664896"/>
        <c:axId val="0"/>
      </c:bar3DChart>
      <c:catAx>
        <c:axId val="87663360"/>
        <c:scaling>
          <c:orientation val="maxMin"/>
        </c:scaling>
        <c:delete val="1"/>
        <c:axPos val="l"/>
        <c:tickLblPos val="none"/>
        <c:crossAx val="87664896"/>
        <c:crosses val="autoZero"/>
        <c:auto val="1"/>
        <c:lblAlgn val="ctr"/>
        <c:lblOffset val="100"/>
      </c:catAx>
      <c:valAx>
        <c:axId val="87664896"/>
        <c:scaling>
          <c:orientation val="minMax"/>
        </c:scaling>
        <c:delete val="1"/>
        <c:axPos val="t"/>
        <c:numFmt formatCode="0.0%" sourceLinked="1"/>
        <c:tickLblPos val="none"/>
        <c:crossAx val="87663360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3E-2"/>
          <c:w val="0.89926816290820277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'17 Skola'!$G$22:$R$22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7812352"/>
        <c:axId val="87838720"/>
      </c:barChart>
      <c:catAx>
        <c:axId val="87812352"/>
        <c:scaling>
          <c:orientation val="minMax"/>
        </c:scaling>
        <c:delete val="1"/>
        <c:axPos val="b"/>
        <c:majorTickMark val="none"/>
        <c:tickLblPos val="none"/>
        <c:crossAx val="87838720"/>
        <c:crosses val="autoZero"/>
        <c:auto val="1"/>
        <c:lblAlgn val="ctr"/>
        <c:lblOffset val="100"/>
      </c:catAx>
      <c:valAx>
        <c:axId val="87838720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7812352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'17 Skola'!$T$34:$T$35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'17 Skola'!$U$11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'17 Skola'!$U$12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'17 Skola'!$U$13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'17 Skola'!$U$14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'17 Skola'!$U$15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'17 Skola'!$U$16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'17 Skola'!$U$17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'17 Skola'!$U$18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'17 Skola'!$U$19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'17 Skola'!$U$20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7736320"/>
        <c:axId val="87737856"/>
        <c:axId val="0"/>
      </c:bar3DChart>
      <c:catAx>
        <c:axId val="87736320"/>
        <c:scaling>
          <c:orientation val="maxMin"/>
        </c:scaling>
        <c:delete val="1"/>
        <c:axPos val="l"/>
        <c:tickLblPos val="none"/>
        <c:crossAx val="87737856"/>
        <c:crosses val="autoZero"/>
        <c:auto val="1"/>
        <c:lblAlgn val="ctr"/>
        <c:lblOffset val="100"/>
      </c:catAx>
      <c:valAx>
        <c:axId val="87737856"/>
        <c:scaling>
          <c:orientation val="minMax"/>
        </c:scaling>
        <c:delete val="1"/>
        <c:axPos val="t"/>
        <c:numFmt formatCode="0.0%" sourceLinked="1"/>
        <c:tickLblPos val="none"/>
        <c:crossAx val="87736320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12E-2"/>
          <c:w val="0.89926816290820344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'18 Telekom'!$G$22:$R$22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7901696"/>
        <c:axId val="87903232"/>
      </c:barChart>
      <c:catAx>
        <c:axId val="87901696"/>
        <c:scaling>
          <c:orientation val="minMax"/>
        </c:scaling>
        <c:delete val="1"/>
        <c:axPos val="b"/>
        <c:majorTickMark val="none"/>
        <c:tickLblPos val="none"/>
        <c:crossAx val="87903232"/>
        <c:crosses val="autoZero"/>
        <c:auto val="1"/>
        <c:lblAlgn val="ctr"/>
        <c:lblOffset val="100"/>
      </c:catAx>
      <c:valAx>
        <c:axId val="87903232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7901696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'18 Telekom'!$T$34:$T$35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val>
            <c:numRef>
              <c:f>'P r i h o d i 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1">
                <a:lumMod val="60000"/>
                <a:lumOff val="40000"/>
              </a:schemeClr>
            </a:solidFill>
          </c:spPr>
          <c:val>
            <c:numRef>
              <c:f>'P r i h o d i 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tx2">
                <a:lumMod val="20000"/>
                <a:lumOff val="80000"/>
              </a:schemeClr>
            </a:solidFill>
          </c:spPr>
          <c:val>
            <c:numRef>
              <c:f>'P r i h o d i 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chemeClr val="accent1">
                <a:lumMod val="60000"/>
                <a:lumOff val="40000"/>
              </a:schemeClr>
            </a:solidFill>
          </c:spPr>
          <c:val>
            <c:numRef>
              <c:f>'P r i h o d i 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'P r i h o d i 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spPr>
            <a:solidFill>
              <a:schemeClr val="accent1">
                <a:lumMod val="75000"/>
              </a:schemeClr>
            </a:solidFill>
          </c:spPr>
          <c:val>
            <c:numRef>
              <c:f>'P r i h o d i 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spPr>
            <a:solidFill>
              <a:schemeClr val="tx2">
                <a:lumMod val="60000"/>
                <a:lumOff val="40000"/>
              </a:schemeClr>
            </a:solidFill>
          </c:spPr>
          <c:val>
            <c:numRef>
              <c:f>'P r i h o d i 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5">
                <a:lumMod val="75000"/>
              </a:schemeClr>
            </a:solidFill>
          </c:spPr>
          <c:val>
            <c:numRef>
              <c:f>'P r i h o d i 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chemeClr val="accent5">
                <a:lumMod val="60000"/>
                <a:lumOff val="40000"/>
              </a:schemeClr>
            </a:solidFill>
          </c:spPr>
          <c:val>
            <c:numRef>
              <c:f>'P r i h o d i 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chemeClr val="accent5">
                <a:lumMod val="50000"/>
              </a:schemeClr>
            </a:solidFill>
          </c:spPr>
          <c:val>
            <c:numRef>
              <c:f>'P r i h o d i 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2855040"/>
        <c:axId val="82856576"/>
        <c:axId val="0"/>
      </c:bar3DChart>
      <c:catAx>
        <c:axId val="82855040"/>
        <c:scaling>
          <c:orientation val="maxMin"/>
        </c:scaling>
        <c:delete val="1"/>
        <c:axPos val="l"/>
        <c:tickLblPos val="none"/>
        <c:crossAx val="82856576"/>
        <c:crosses val="autoZero"/>
        <c:auto val="1"/>
        <c:lblAlgn val="ctr"/>
        <c:lblOffset val="100"/>
      </c:catAx>
      <c:valAx>
        <c:axId val="82856576"/>
        <c:scaling>
          <c:orientation val="minMax"/>
        </c:scaling>
        <c:delete val="1"/>
        <c:axPos val="t"/>
        <c:numFmt formatCode="0.0%" sourceLinked="1"/>
        <c:tickLblPos val="none"/>
        <c:crossAx val="82855040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txPr>
    <a:bodyPr/>
    <a:lstStyle/>
    <a:p>
      <a:pPr>
        <a:defRPr>
          <a:solidFill>
            <a:schemeClr val="accent1">
              <a:lumMod val="75000"/>
            </a:schemeClr>
          </a:solidFill>
        </a:defRPr>
      </a:pPr>
      <a:endParaRPr lang="sr-Latn-C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'18 Telekom'!$U$11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'18 Telekom'!$U$12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'18 Telekom'!$U$13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'18 Telekom'!$U$14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'18 Telekom'!$U$15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'18 Telekom'!$U$16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'18 Telekom'!$U$17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'18 Telekom'!$U$18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'18 Telekom'!$U$19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'18 Telekom'!$U$20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5531648"/>
        <c:axId val="85541632"/>
        <c:axId val="0"/>
      </c:bar3DChart>
      <c:catAx>
        <c:axId val="85531648"/>
        <c:scaling>
          <c:orientation val="maxMin"/>
        </c:scaling>
        <c:delete val="1"/>
        <c:axPos val="l"/>
        <c:tickLblPos val="none"/>
        <c:crossAx val="85541632"/>
        <c:crosses val="autoZero"/>
        <c:auto val="1"/>
        <c:lblAlgn val="ctr"/>
        <c:lblOffset val="100"/>
      </c:catAx>
      <c:valAx>
        <c:axId val="85541632"/>
        <c:scaling>
          <c:orientation val="minMax"/>
        </c:scaling>
        <c:delete val="1"/>
        <c:axPos val="t"/>
        <c:numFmt formatCode="0.0%" sourceLinked="1"/>
        <c:tickLblPos val="none"/>
        <c:crossAx val="85531648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12E-2"/>
          <c:w val="0.89926816290820344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'19 Zdrav'!$G$22:$R$22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8179456"/>
        <c:axId val="88180992"/>
      </c:barChart>
      <c:catAx>
        <c:axId val="88179456"/>
        <c:scaling>
          <c:orientation val="minMax"/>
        </c:scaling>
        <c:delete val="1"/>
        <c:axPos val="b"/>
        <c:majorTickMark val="none"/>
        <c:tickLblPos val="none"/>
        <c:crossAx val="88180992"/>
        <c:crosses val="autoZero"/>
        <c:auto val="1"/>
        <c:lblAlgn val="ctr"/>
        <c:lblOffset val="100"/>
      </c:catAx>
      <c:valAx>
        <c:axId val="88180992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8179456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'19 Zdrav'!$T$34:$T$35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'19 Zdrav'!$U$11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'19 Zdrav'!$U$12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'19 Zdrav'!$U$13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'19 Zdrav'!$U$14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'19 Zdrav'!$U$15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'19 Zdrav'!$U$16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'19 Zdrav'!$U$17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'19 Zdrav'!$U$18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'19 Zdrav'!$U$19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'19 Zdrav'!$U$20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8217856"/>
        <c:axId val="88236032"/>
        <c:axId val="0"/>
      </c:bar3DChart>
      <c:catAx>
        <c:axId val="88217856"/>
        <c:scaling>
          <c:orientation val="maxMin"/>
        </c:scaling>
        <c:delete val="1"/>
        <c:axPos val="l"/>
        <c:tickLblPos val="none"/>
        <c:crossAx val="88236032"/>
        <c:crosses val="autoZero"/>
        <c:auto val="1"/>
        <c:lblAlgn val="ctr"/>
        <c:lblOffset val="100"/>
      </c:catAx>
      <c:valAx>
        <c:axId val="88236032"/>
        <c:scaling>
          <c:orientation val="minMax"/>
        </c:scaling>
        <c:delete val="1"/>
        <c:axPos val="t"/>
        <c:numFmt formatCode="0.0%" sourceLinked="1"/>
        <c:tickLblPos val="none"/>
        <c:crossAx val="88217856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1175E-2"/>
          <c:w val="0.89926816290820322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'20 Ostalo'!$G$22:$R$22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8272896"/>
        <c:axId val="88274432"/>
      </c:barChart>
      <c:catAx>
        <c:axId val="88272896"/>
        <c:scaling>
          <c:orientation val="minMax"/>
        </c:scaling>
        <c:delete val="1"/>
        <c:axPos val="b"/>
        <c:majorTickMark val="none"/>
        <c:tickLblPos val="none"/>
        <c:crossAx val="88274432"/>
        <c:crosses val="autoZero"/>
        <c:auto val="1"/>
        <c:lblAlgn val="ctr"/>
        <c:lblOffset val="100"/>
      </c:catAx>
      <c:valAx>
        <c:axId val="88274432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8272896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'20 Ostalo'!$T$34:$T$35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'20 Ostalo'!$U$11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'20 Ostalo'!$U$12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'20 Ostalo'!$U$13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'20 Ostalo'!$U$14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'20 Ostalo'!$U$15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'20 Ostalo'!$U$16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'20 Ostalo'!$U$17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'20 Ostalo'!$U$18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'20 Ostalo'!$U$19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'20 Ostalo'!$U$20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8438272"/>
        <c:axId val="88439808"/>
        <c:axId val="0"/>
      </c:bar3DChart>
      <c:catAx>
        <c:axId val="88438272"/>
        <c:scaling>
          <c:orientation val="maxMin"/>
        </c:scaling>
        <c:delete val="1"/>
        <c:axPos val="l"/>
        <c:tickLblPos val="none"/>
        <c:crossAx val="88439808"/>
        <c:crosses val="autoZero"/>
        <c:auto val="1"/>
        <c:lblAlgn val="ctr"/>
        <c:lblOffset val="100"/>
      </c:catAx>
      <c:valAx>
        <c:axId val="88439808"/>
        <c:scaling>
          <c:orientation val="minMax"/>
        </c:scaling>
        <c:delete val="1"/>
        <c:axPos val="t"/>
        <c:numFmt formatCode="0.0%" sourceLinked="1"/>
        <c:tickLblPos val="none"/>
        <c:crossAx val="88438272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28"/>
  <c:chart>
    <c:autoTitleDeleted val="1"/>
    <c:plotArea>
      <c:layout>
        <c:manualLayout>
          <c:layoutTarget val="inner"/>
          <c:xMode val="edge"/>
          <c:yMode val="edge"/>
          <c:x val="8.6273501526594881E-2"/>
          <c:y val="6.4362432956750953E-2"/>
          <c:w val="0.89926816290820411"/>
          <c:h val="0.89806732854045357"/>
        </c:manualLayout>
      </c:layout>
      <c:barChart>
        <c:barDir val="col"/>
        <c:grouping val="clustered"/>
        <c:ser>
          <c:idx val="0"/>
          <c:order val="0"/>
          <c:invertIfNegative val="1"/>
          <c:val>
            <c:numRef>
              <c:f>'1 Auto'!$G$22:$R$22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75"/>
        <c:axId val="82941440"/>
        <c:axId val="82942976"/>
      </c:barChart>
      <c:catAx>
        <c:axId val="82941440"/>
        <c:scaling>
          <c:orientation val="minMax"/>
        </c:scaling>
        <c:delete val="1"/>
        <c:axPos val="b"/>
        <c:majorTickMark val="none"/>
        <c:tickLblPos val="none"/>
        <c:crossAx val="82942976"/>
        <c:crosses val="autoZero"/>
        <c:auto val="1"/>
        <c:lblAlgn val="ctr"/>
        <c:lblOffset val="100"/>
      </c:catAx>
      <c:valAx>
        <c:axId val="82942976"/>
        <c:scaling>
          <c:orientation val="minMax"/>
        </c:scaling>
        <c:axPos val="l"/>
        <c:majorGridlines>
          <c:spPr>
            <a:ln cap="rnd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none"/>
        <c:tickLblPos val="nextTo"/>
        <c:crossAx val="82941440"/>
        <c:crosses val="autoZero"/>
        <c:crossBetween val="between"/>
      </c:valAx>
      <c:spPr>
        <a:solidFill>
          <a:schemeClr val="bg2"/>
        </a:solidFill>
        <a:ln>
          <a:noFill/>
        </a:ln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20"/>
      <c:hPercent val="100"/>
      <c:rotY val="200"/>
      <c:depthPercent val="100"/>
      <c:rAngAx val="1"/>
    </c:view3D>
    <c:plotArea>
      <c:layout>
        <c:manualLayout>
          <c:layoutTarget val="inner"/>
          <c:xMode val="edge"/>
          <c:yMode val="edge"/>
          <c:x val="0"/>
          <c:y val="5.8287795992714025E-2"/>
          <c:w val="1"/>
          <c:h val="0.9417122040072855"/>
        </c:manualLayout>
      </c:layout>
      <c:pie3DChart>
        <c:varyColors val="1"/>
        <c:ser>
          <c:idx val="0"/>
          <c:order val="0"/>
          <c:spPr>
            <a:solidFill>
              <a:srgbClr val="CC0000"/>
            </a:solidFill>
          </c:spPr>
          <c:explosion val="25"/>
          <c:dPt>
            <c:idx val="1"/>
            <c:explosion val="19"/>
            <c:spPr>
              <a:solidFill>
                <a:srgbClr val="FFC000"/>
              </a:solidFill>
            </c:spPr>
          </c:dPt>
          <c:val>
            <c:numRef>
              <c:f>'1 Auto'!$T$34:$T$35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</c:pie3DChart>
      <c:spPr>
        <a:solidFill>
          <a:schemeClr val="accent5">
            <a:lumMod val="20000"/>
            <a:lumOff val="80000"/>
          </a:schemeClr>
        </a:solidFill>
      </c:spPr>
    </c:plotArea>
    <c:plotVisOnly val="1"/>
  </c:chart>
  <c:spPr>
    <a:solidFill>
      <a:schemeClr val="accent5">
        <a:lumMod val="20000"/>
        <a:lumOff val="80000"/>
      </a:schemeClr>
    </a:solidFill>
    <a:ln>
      <a:noFill/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1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sideWall>
    <c:backWall>
      <c:spPr>
        <a:noFill/>
        <a:ln w="25400">
          <a:noFill/>
        </a:ln>
        <a:scene3d>
          <a:camera prst="orthographicFront"/>
          <a:lightRig rig="threePt" dir="t"/>
        </a:scene3d>
        <a:sp3d prstMaterial="dkEdge"/>
      </c:spPr>
    </c:backWall>
    <c:plotArea>
      <c:layout>
        <c:manualLayout>
          <c:layoutTarget val="inner"/>
          <c:xMode val="edge"/>
          <c:yMode val="edge"/>
          <c:x val="4.6916666666666704E-2"/>
          <c:y val="0"/>
          <c:w val="0.9019028871391076"/>
          <c:h val="0.8727737678623505"/>
        </c:manualLayout>
      </c:layout>
      <c:bar3DChart>
        <c:barDir val="bar"/>
        <c:grouping val="clustered"/>
        <c:ser>
          <c:idx val="0"/>
          <c:order val="0"/>
          <c:val>
            <c:numRef>
              <c:f>'1 Auto'!$U$11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</c:spPr>
          <c:val>
            <c:numRef>
              <c:f>'1 Auto'!$U$12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'1 Auto'!$U$13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val>
            <c:numRef>
              <c:f>'1 Auto'!$U$14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val>
            <c:numRef>
              <c:f>'1 Auto'!$U$15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val>
            <c:numRef>
              <c:f>'1 Auto'!$U$16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val>
            <c:numRef>
              <c:f>'1 Auto'!$U$17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solidFill>
              <a:schemeClr val="accent6">
                <a:lumMod val="60000"/>
                <a:lumOff val="40000"/>
              </a:schemeClr>
            </a:solidFill>
          </c:spPr>
          <c:val>
            <c:numRef>
              <c:f>'1 Auto'!$U$18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</c:spPr>
          <c:val>
            <c:numRef>
              <c:f>'1 Auto'!$U$19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spPr>
            <a:solidFill>
              <a:srgbClr val="92D050"/>
            </a:solidFill>
          </c:spPr>
          <c:val>
            <c:numRef>
              <c:f>'1 Auto'!$U$20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</c:ser>
        <c:shape val="cylinder"/>
        <c:axId val="83106816"/>
        <c:axId val="83133184"/>
        <c:axId val="0"/>
      </c:bar3DChart>
      <c:catAx>
        <c:axId val="83106816"/>
        <c:scaling>
          <c:orientation val="maxMin"/>
        </c:scaling>
        <c:delete val="1"/>
        <c:axPos val="l"/>
        <c:tickLblPos val="none"/>
        <c:crossAx val="83133184"/>
        <c:crosses val="autoZero"/>
        <c:auto val="1"/>
        <c:lblAlgn val="ctr"/>
        <c:lblOffset val="100"/>
      </c:catAx>
      <c:valAx>
        <c:axId val="83133184"/>
        <c:scaling>
          <c:orientation val="minMax"/>
        </c:scaling>
        <c:delete val="1"/>
        <c:axPos val="t"/>
        <c:numFmt formatCode="0.0%" sourceLinked="1"/>
        <c:tickLblPos val="none"/>
        <c:crossAx val="83106816"/>
        <c:crosses val="autoZero"/>
        <c:crossBetween val="between"/>
      </c:valAx>
      <c:spPr>
        <a:noFill/>
        <a:ln>
          <a:solidFill>
            <a:srgbClr val="4F81BD">
              <a:alpha val="0"/>
            </a:srgbClr>
          </a:solidFill>
        </a:ln>
        <a:effectLst>
          <a:outerShdw blurRad="50800" dist="50800" dir="5400000" algn="ctr" rotWithShape="0">
            <a:schemeClr val="accent5">
              <a:lumMod val="60000"/>
              <a:lumOff val="40000"/>
              <a:alpha val="79000"/>
            </a:schemeClr>
          </a:outerShdw>
        </a:effectLst>
        <a:scene3d>
          <a:camera prst="orthographicFront"/>
          <a:lightRig rig="threePt" dir="t"/>
        </a:scene3d>
        <a:sp3d prstMaterial="dkEdge"/>
      </c:spPr>
    </c:plotArea>
    <c:plotVisOnly val="1"/>
  </c:chart>
  <c:spPr>
    <a:noFill/>
    <a:ln>
      <a:noFill/>
    </a:ln>
    <a:scene3d>
      <a:camera prst="orthographicFront"/>
      <a:lightRig rig="threePt" dir="t"/>
    </a:scene3d>
    <a:sp3d prstMaterial="dkEdge"/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4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image" Target="../media/image12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image" Target="../media/image14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image" Target="../media/image15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image" Target="../media/image16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4" Type="http://schemas.openxmlformats.org/officeDocument/2006/relationships/image" Target="../media/image17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4" Type="http://schemas.openxmlformats.org/officeDocument/2006/relationships/image" Target="../media/image18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4" Type="http://schemas.openxmlformats.org/officeDocument/2006/relationships/image" Target="../media/image19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image" Target="../media/image20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image" Target="../media/image2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457199</xdr:colOff>
      <xdr:row>1</xdr:row>
      <xdr:rowOff>0</xdr:rowOff>
    </xdr:from>
    <xdr:ext cx="3705225" cy="623248"/>
    <xdr:sp macro="" textlink="">
      <xdr:nvSpPr>
        <xdr:cNvPr id="2" name="Rectangle 1"/>
        <xdr:cNvSpPr/>
      </xdr:nvSpPr>
      <xdr:spPr>
        <a:xfrm>
          <a:off x="4314824" y="142875"/>
          <a:ext cx="3705225" cy="623248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36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36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5</xdr:col>
      <xdr:colOff>1400175</xdr:colOff>
      <xdr:row>29</xdr:row>
      <xdr:rowOff>200024</xdr:rowOff>
    </xdr:from>
    <xdr:to>
      <xdr:col>20</xdr:col>
      <xdr:colOff>571500</xdr:colOff>
      <xdr:row>41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295275</xdr:colOff>
      <xdr:row>15</xdr:row>
      <xdr:rowOff>142875</xdr:rowOff>
    </xdr:from>
    <xdr:to>
      <xdr:col>25</xdr:col>
      <xdr:colOff>1095375</xdr:colOff>
      <xdr:row>28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314324</xdr:colOff>
      <xdr:row>43</xdr:row>
      <xdr:rowOff>104775</xdr:rowOff>
    </xdr:from>
    <xdr:to>
      <xdr:col>25</xdr:col>
      <xdr:colOff>1114425</xdr:colOff>
      <xdr:row>68</xdr:row>
      <xdr:rowOff>57149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104775</xdr:colOff>
      <xdr:row>6</xdr:row>
      <xdr:rowOff>47625</xdr:rowOff>
    </xdr:from>
    <xdr:to>
      <xdr:col>25</xdr:col>
      <xdr:colOff>1104900</xdr:colOff>
      <xdr:row>12</xdr:row>
      <xdr:rowOff>171450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123825</xdr:colOff>
      <xdr:row>4</xdr:row>
      <xdr:rowOff>9524</xdr:rowOff>
    </xdr:from>
    <xdr:ext cx="2533650" cy="623248"/>
    <xdr:sp macro="" textlink="">
      <xdr:nvSpPr>
        <xdr:cNvPr id="4" name="Rectangle 3"/>
        <xdr:cNvSpPr/>
      </xdr:nvSpPr>
      <xdr:spPr>
        <a:xfrm>
          <a:off x="4572000" y="571499"/>
          <a:ext cx="25336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kućanstvo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80961</xdr:colOff>
      <xdr:row>2</xdr:row>
      <xdr:rowOff>28575</xdr:rowOff>
    </xdr:from>
    <xdr:to>
      <xdr:col>5</xdr:col>
      <xdr:colOff>38098</xdr:colOff>
      <xdr:row>8</xdr:row>
      <xdr:rowOff>59084</xdr:rowOff>
    </xdr:to>
    <xdr:pic>
      <xdr:nvPicPr>
        <xdr:cNvPr id="8" name="Picture 7" descr="holzsaraf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3475"/>
        <a:stretch>
          <a:fillRect/>
        </a:stretch>
      </xdr:blipFill>
      <xdr:spPr>
        <a:xfrm rot="5400000">
          <a:off x="1120600" y="55736"/>
          <a:ext cx="906809" cy="1404937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257175</xdr:colOff>
      <xdr:row>3</xdr:row>
      <xdr:rowOff>161924</xdr:rowOff>
    </xdr:from>
    <xdr:ext cx="3305175" cy="623248"/>
    <xdr:sp macro="" textlink="">
      <xdr:nvSpPr>
        <xdr:cNvPr id="4" name="Rectangle 3"/>
        <xdr:cNvSpPr/>
      </xdr:nvSpPr>
      <xdr:spPr>
        <a:xfrm>
          <a:off x="4191000" y="552449"/>
          <a:ext cx="3305175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ljubimci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180976</xdr:rowOff>
    </xdr:from>
    <xdr:to>
      <xdr:col>25</xdr:col>
      <xdr:colOff>666749</xdr:colOff>
      <xdr:row>32</xdr:row>
      <xdr:rowOff>180976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57150</xdr:colOff>
      <xdr:row>2</xdr:row>
      <xdr:rowOff>9525</xdr:rowOff>
    </xdr:from>
    <xdr:to>
      <xdr:col>5</xdr:col>
      <xdr:colOff>19050</xdr:colOff>
      <xdr:row>8</xdr:row>
      <xdr:rowOff>57150</xdr:rowOff>
    </xdr:to>
    <xdr:pic>
      <xdr:nvPicPr>
        <xdr:cNvPr id="9" name="Picture 8" descr="grp.jpg"/>
        <xdr:cNvPicPr>
          <a:picLocks noChangeAspect="1"/>
        </xdr:cNvPicPr>
      </xdr:nvPicPr>
      <xdr:blipFill>
        <a:blip xmlns:r="http://schemas.openxmlformats.org/officeDocument/2006/relationships" r:embed="rId4" cstate="print">
          <a:lum contrast="10000"/>
        </a:blip>
        <a:srcRect t="3571" r="12941" b="9821"/>
        <a:stretch>
          <a:fillRect/>
        </a:stretch>
      </xdr:blipFill>
      <xdr:spPr>
        <a:xfrm flipH="1">
          <a:off x="847725" y="285750"/>
          <a:ext cx="1409700" cy="92392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457200</xdr:colOff>
      <xdr:row>3</xdr:row>
      <xdr:rowOff>161924</xdr:rowOff>
    </xdr:from>
    <xdr:ext cx="3933825" cy="623248"/>
    <xdr:sp macro="" textlink="">
      <xdr:nvSpPr>
        <xdr:cNvPr id="4" name="Rectangle 3"/>
        <xdr:cNvSpPr/>
      </xdr:nvSpPr>
      <xdr:spPr>
        <a:xfrm>
          <a:off x="3876675" y="552449"/>
          <a:ext cx="3933825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kultura &amp; zabava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180976</xdr:rowOff>
    </xdr:from>
    <xdr:to>
      <xdr:col>25</xdr:col>
      <xdr:colOff>666749</xdr:colOff>
      <xdr:row>32</xdr:row>
      <xdr:rowOff>180976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47626</xdr:colOff>
      <xdr:row>2</xdr:row>
      <xdr:rowOff>19050</xdr:rowOff>
    </xdr:from>
    <xdr:to>
      <xdr:col>5</xdr:col>
      <xdr:colOff>9526</xdr:colOff>
      <xdr:row>8</xdr:row>
      <xdr:rowOff>42919</xdr:rowOff>
    </xdr:to>
    <xdr:pic>
      <xdr:nvPicPr>
        <xdr:cNvPr id="8" name="Picture 7" descr="gitara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3077"/>
        <a:stretch>
          <a:fillRect/>
        </a:stretch>
      </xdr:blipFill>
      <xdr:spPr>
        <a:xfrm>
          <a:off x="838201" y="295275"/>
          <a:ext cx="1409700" cy="90016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123825</xdr:colOff>
      <xdr:row>4</xdr:row>
      <xdr:rowOff>9524</xdr:rowOff>
    </xdr:from>
    <xdr:ext cx="2533650" cy="623248"/>
    <xdr:sp macro="" textlink="">
      <xdr:nvSpPr>
        <xdr:cNvPr id="4" name="Rectangle 3"/>
        <xdr:cNvSpPr/>
      </xdr:nvSpPr>
      <xdr:spPr>
        <a:xfrm>
          <a:off x="4572000" y="571499"/>
          <a:ext cx="25336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odijevanje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38100</xdr:colOff>
      <xdr:row>2</xdr:row>
      <xdr:rowOff>38100</xdr:rowOff>
    </xdr:from>
    <xdr:to>
      <xdr:col>5</xdr:col>
      <xdr:colOff>8935</xdr:colOff>
      <xdr:row>8</xdr:row>
      <xdr:rowOff>57150</xdr:rowOff>
    </xdr:to>
    <xdr:pic>
      <xdr:nvPicPr>
        <xdr:cNvPr id="9" name="Picture 8" descr="odjeca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28675" y="314325"/>
          <a:ext cx="1418635" cy="89535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123825</xdr:colOff>
      <xdr:row>4</xdr:row>
      <xdr:rowOff>9524</xdr:rowOff>
    </xdr:from>
    <xdr:ext cx="2533650" cy="623248"/>
    <xdr:sp macro="" textlink="">
      <xdr:nvSpPr>
        <xdr:cNvPr id="4" name="Rectangle 3"/>
        <xdr:cNvSpPr/>
      </xdr:nvSpPr>
      <xdr:spPr>
        <a:xfrm>
          <a:off x="4572000" y="571499"/>
          <a:ext cx="25336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odmor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66676</xdr:colOff>
      <xdr:row>2</xdr:row>
      <xdr:rowOff>38101</xdr:rowOff>
    </xdr:from>
    <xdr:to>
      <xdr:col>5</xdr:col>
      <xdr:colOff>28576</xdr:colOff>
      <xdr:row>8</xdr:row>
      <xdr:rowOff>66675</xdr:rowOff>
    </xdr:to>
    <xdr:pic>
      <xdr:nvPicPr>
        <xdr:cNvPr id="8" name="Picture 7" descr="ljetovanje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5465"/>
        <a:stretch>
          <a:fillRect/>
        </a:stretch>
      </xdr:blipFill>
      <xdr:spPr>
        <a:xfrm>
          <a:off x="857251" y="314326"/>
          <a:ext cx="1409700" cy="90487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123825</xdr:colOff>
      <xdr:row>4</xdr:row>
      <xdr:rowOff>9524</xdr:rowOff>
    </xdr:from>
    <xdr:ext cx="2533650" cy="623248"/>
    <xdr:sp macro="" textlink="">
      <xdr:nvSpPr>
        <xdr:cNvPr id="4" name="Rectangle 3"/>
        <xdr:cNvSpPr/>
      </xdr:nvSpPr>
      <xdr:spPr>
        <a:xfrm>
          <a:off x="4572000" y="571499"/>
          <a:ext cx="25336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osiguranje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47625</xdr:colOff>
      <xdr:row>2</xdr:row>
      <xdr:rowOff>28575</xdr:rowOff>
    </xdr:from>
    <xdr:to>
      <xdr:col>5</xdr:col>
      <xdr:colOff>19050</xdr:colOff>
      <xdr:row>8</xdr:row>
      <xdr:rowOff>47625</xdr:rowOff>
    </xdr:to>
    <xdr:pic>
      <xdr:nvPicPr>
        <xdr:cNvPr id="8" name="Picture 7" descr="banana, kora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5089"/>
        <a:stretch>
          <a:fillRect/>
        </a:stretch>
      </xdr:blipFill>
      <xdr:spPr>
        <a:xfrm>
          <a:off x="838200" y="304800"/>
          <a:ext cx="1419225" cy="89535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123825</xdr:colOff>
      <xdr:row>4</xdr:row>
      <xdr:rowOff>9524</xdr:rowOff>
    </xdr:from>
    <xdr:ext cx="2533650" cy="623248"/>
    <xdr:sp macro="" textlink="">
      <xdr:nvSpPr>
        <xdr:cNvPr id="4" name="Rectangle 3"/>
        <xdr:cNvSpPr/>
      </xdr:nvSpPr>
      <xdr:spPr>
        <a:xfrm>
          <a:off x="4572000" y="571499"/>
          <a:ext cx="25336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režije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57151</xdr:colOff>
      <xdr:row>2</xdr:row>
      <xdr:rowOff>38101</xdr:rowOff>
    </xdr:from>
    <xdr:to>
      <xdr:col>5</xdr:col>
      <xdr:colOff>28575</xdr:colOff>
      <xdr:row>8</xdr:row>
      <xdr:rowOff>66675</xdr:rowOff>
    </xdr:to>
    <xdr:pic>
      <xdr:nvPicPr>
        <xdr:cNvPr id="8" name="Picture 7" descr="rezije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4080"/>
        <a:stretch>
          <a:fillRect/>
        </a:stretch>
      </xdr:blipFill>
      <xdr:spPr>
        <a:xfrm>
          <a:off x="847726" y="314326"/>
          <a:ext cx="1419224" cy="90487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333375</xdr:colOff>
      <xdr:row>4</xdr:row>
      <xdr:rowOff>19049</xdr:rowOff>
    </xdr:from>
    <xdr:ext cx="4152899" cy="623248"/>
    <xdr:sp macro="" textlink="">
      <xdr:nvSpPr>
        <xdr:cNvPr id="4" name="Rectangle 3"/>
        <xdr:cNvSpPr/>
      </xdr:nvSpPr>
      <xdr:spPr>
        <a:xfrm>
          <a:off x="3752850" y="581024"/>
          <a:ext cx="4152899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sport &amp; rekreacija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180976</xdr:rowOff>
    </xdr:from>
    <xdr:to>
      <xdr:col>25</xdr:col>
      <xdr:colOff>666749</xdr:colOff>
      <xdr:row>32</xdr:row>
      <xdr:rowOff>180976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57150</xdr:colOff>
      <xdr:row>2</xdr:row>
      <xdr:rowOff>38101</xdr:rowOff>
    </xdr:from>
    <xdr:to>
      <xdr:col>5</xdr:col>
      <xdr:colOff>28575</xdr:colOff>
      <xdr:row>8</xdr:row>
      <xdr:rowOff>57150</xdr:rowOff>
    </xdr:to>
    <xdr:pic>
      <xdr:nvPicPr>
        <xdr:cNvPr id="10" name="Picture 9" descr="sport2.jpg"/>
        <xdr:cNvPicPr>
          <a:picLocks noChangeAspect="1"/>
        </xdr:cNvPicPr>
      </xdr:nvPicPr>
      <xdr:blipFill>
        <a:blip xmlns:r="http://schemas.openxmlformats.org/officeDocument/2006/relationships" r:embed="rId4" cstate="print">
          <a:lum contrast="10000"/>
        </a:blip>
        <a:stretch>
          <a:fillRect/>
        </a:stretch>
      </xdr:blipFill>
      <xdr:spPr>
        <a:xfrm>
          <a:off x="847725" y="314326"/>
          <a:ext cx="1419225" cy="89534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47625</xdr:colOff>
      <xdr:row>4</xdr:row>
      <xdr:rowOff>9524</xdr:rowOff>
    </xdr:from>
    <xdr:ext cx="2609850" cy="623248"/>
    <xdr:sp macro="" textlink="">
      <xdr:nvSpPr>
        <xdr:cNvPr id="4" name="Rectangle 3"/>
        <xdr:cNvSpPr/>
      </xdr:nvSpPr>
      <xdr:spPr>
        <a:xfrm>
          <a:off x="4495800" y="571499"/>
          <a:ext cx="26098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stanovanje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66675</xdr:colOff>
      <xdr:row>2</xdr:row>
      <xdr:rowOff>19052</xdr:rowOff>
    </xdr:from>
    <xdr:to>
      <xdr:col>5</xdr:col>
      <xdr:colOff>19050</xdr:colOff>
      <xdr:row>8</xdr:row>
      <xdr:rowOff>47625</xdr:rowOff>
    </xdr:to>
    <xdr:pic>
      <xdr:nvPicPr>
        <xdr:cNvPr id="9" name="Picture 8" descr="ključevi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57250" y="295277"/>
          <a:ext cx="1400175" cy="904873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85725</xdr:colOff>
      <xdr:row>4</xdr:row>
      <xdr:rowOff>9524</xdr:rowOff>
    </xdr:from>
    <xdr:ext cx="2609850" cy="623248"/>
    <xdr:sp macro="" textlink="">
      <xdr:nvSpPr>
        <xdr:cNvPr id="4" name="Rectangle 3"/>
        <xdr:cNvSpPr/>
      </xdr:nvSpPr>
      <xdr:spPr>
        <a:xfrm>
          <a:off x="4533900" y="571499"/>
          <a:ext cx="26098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školovanje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76200</xdr:colOff>
      <xdr:row>2</xdr:row>
      <xdr:rowOff>19050</xdr:rowOff>
    </xdr:from>
    <xdr:to>
      <xdr:col>5</xdr:col>
      <xdr:colOff>16328</xdr:colOff>
      <xdr:row>8</xdr:row>
      <xdr:rowOff>57150</xdr:rowOff>
    </xdr:to>
    <xdr:pic>
      <xdr:nvPicPr>
        <xdr:cNvPr id="8" name="Picture 7" descr="abc.jpg"/>
        <xdr:cNvPicPr>
          <a:picLocks noChangeAspect="1"/>
        </xdr:cNvPicPr>
      </xdr:nvPicPr>
      <xdr:blipFill>
        <a:blip xmlns:r="http://schemas.openxmlformats.org/officeDocument/2006/relationships" r:embed="rId4" cstate="print">
          <a:lum contrast="-10000"/>
        </a:blip>
        <a:stretch>
          <a:fillRect/>
        </a:stretch>
      </xdr:blipFill>
      <xdr:spPr>
        <a:xfrm>
          <a:off x="866775" y="295275"/>
          <a:ext cx="1387928" cy="9144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123825</xdr:colOff>
      <xdr:row>4</xdr:row>
      <xdr:rowOff>9524</xdr:rowOff>
    </xdr:from>
    <xdr:ext cx="2533650" cy="623248"/>
    <xdr:sp macro="" textlink="">
      <xdr:nvSpPr>
        <xdr:cNvPr id="4" name="Rectangle 3"/>
        <xdr:cNvSpPr/>
      </xdr:nvSpPr>
      <xdr:spPr>
        <a:xfrm>
          <a:off x="4572000" y="571499"/>
          <a:ext cx="25336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solidFill>
                <a:schemeClr val="accent1">
                  <a:lumMod val="75000"/>
                </a:schemeClr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p r i h o d i</a:t>
          </a:r>
          <a:endParaRPr lang="en-US" sz="3600" b="1" cap="none" spc="0">
            <a:ln w="11430"/>
            <a:solidFill>
              <a:schemeClr val="accent1">
                <a:lumMod val="75000"/>
              </a:schemeClr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342899</xdr:colOff>
      <xdr:row>24</xdr:row>
      <xdr:rowOff>104775</xdr:rowOff>
    </xdr:from>
    <xdr:to>
      <xdr:col>24</xdr:col>
      <xdr:colOff>466724</xdr:colOff>
      <xdr:row>33</xdr:row>
      <xdr:rowOff>180975</xdr:rowOff>
    </xdr:to>
    <xdr:pic>
      <xdr:nvPicPr>
        <xdr:cNvPr id="8" name="Picture 7" descr="coins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077449" y="4105275"/>
          <a:ext cx="1952625" cy="17907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438150</xdr:colOff>
      <xdr:row>4</xdr:row>
      <xdr:rowOff>19049</xdr:rowOff>
    </xdr:from>
    <xdr:ext cx="3943350" cy="623248"/>
    <xdr:sp macro="" textlink="">
      <xdr:nvSpPr>
        <xdr:cNvPr id="4" name="Rectangle 3"/>
        <xdr:cNvSpPr/>
      </xdr:nvSpPr>
      <xdr:spPr>
        <a:xfrm>
          <a:off x="3857625" y="581024"/>
          <a:ext cx="39433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telekomunikacije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180976</xdr:rowOff>
    </xdr:from>
    <xdr:to>
      <xdr:col>25</xdr:col>
      <xdr:colOff>666749</xdr:colOff>
      <xdr:row>32</xdr:row>
      <xdr:rowOff>180976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57150</xdr:colOff>
      <xdr:row>2</xdr:row>
      <xdr:rowOff>28576</xdr:rowOff>
    </xdr:from>
    <xdr:to>
      <xdr:col>5</xdr:col>
      <xdr:colOff>28575</xdr:colOff>
      <xdr:row>8</xdr:row>
      <xdr:rowOff>85725</xdr:rowOff>
    </xdr:to>
    <xdr:pic>
      <xdr:nvPicPr>
        <xdr:cNvPr id="8" name="Picture 7" descr="teleko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47725" y="304801"/>
          <a:ext cx="1419225" cy="93344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161925</xdr:colOff>
      <xdr:row>4</xdr:row>
      <xdr:rowOff>9524</xdr:rowOff>
    </xdr:from>
    <xdr:ext cx="2533650" cy="623248"/>
    <xdr:sp macro="" textlink="">
      <xdr:nvSpPr>
        <xdr:cNvPr id="4" name="Rectangle 3"/>
        <xdr:cNvSpPr/>
      </xdr:nvSpPr>
      <xdr:spPr>
        <a:xfrm>
          <a:off x="4610100" y="571499"/>
          <a:ext cx="25336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zdravlje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57151</xdr:colOff>
      <xdr:row>2</xdr:row>
      <xdr:rowOff>28574</xdr:rowOff>
    </xdr:from>
    <xdr:to>
      <xdr:col>5</xdr:col>
      <xdr:colOff>9525</xdr:colOff>
      <xdr:row>8</xdr:row>
      <xdr:rowOff>54405</xdr:rowOff>
    </xdr:to>
    <xdr:pic>
      <xdr:nvPicPr>
        <xdr:cNvPr id="8" name="Picture 7" descr="doktornovci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47726" y="304799"/>
          <a:ext cx="1400174" cy="90213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161925</xdr:colOff>
      <xdr:row>4</xdr:row>
      <xdr:rowOff>9524</xdr:rowOff>
    </xdr:from>
    <xdr:ext cx="2533650" cy="623248"/>
    <xdr:sp macro="" textlink="">
      <xdr:nvSpPr>
        <xdr:cNvPr id="4" name="Rectangle 3"/>
        <xdr:cNvSpPr/>
      </xdr:nvSpPr>
      <xdr:spPr>
        <a:xfrm>
          <a:off x="4610100" y="571499"/>
          <a:ext cx="25336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ostalo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57150</xdr:colOff>
      <xdr:row>2</xdr:row>
      <xdr:rowOff>28575</xdr:rowOff>
    </xdr:from>
    <xdr:to>
      <xdr:col>5</xdr:col>
      <xdr:colOff>19050</xdr:colOff>
      <xdr:row>8</xdr:row>
      <xdr:rowOff>60737</xdr:rowOff>
    </xdr:to>
    <xdr:pic>
      <xdr:nvPicPr>
        <xdr:cNvPr id="14" name="Picture 13" descr="baloni.jpg"/>
        <xdr:cNvPicPr>
          <a:picLocks noChangeAspect="1"/>
        </xdr:cNvPicPr>
      </xdr:nvPicPr>
      <xdr:blipFill>
        <a:blip xmlns:r="http://schemas.openxmlformats.org/officeDocument/2006/relationships" r:embed="rId4" cstate="print">
          <a:lum contrast="40000"/>
        </a:blip>
        <a:stretch>
          <a:fillRect/>
        </a:stretch>
      </xdr:blipFill>
      <xdr:spPr>
        <a:xfrm flipH="1">
          <a:off x="847725" y="304800"/>
          <a:ext cx="1409700" cy="908462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123825</xdr:colOff>
      <xdr:row>4</xdr:row>
      <xdr:rowOff>9524</xdr:rowOff>
    </xdr:from>
    <xdr:ext cx="2533650" cy="623248"/>
    <xdr:sp macro="" textlink="">
      <xdr:nvSpPr>
        <xdr:cNvPr id="13" name="Rectangle 12"/>
        <xdr:cNvSpPr/>
      </xdr:nvSpPr>
      <xdr:spPr>
        <a:xfrm>
          <a:off x="4572000" y="571499"/>
          <a:ext cx="25336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automobil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28576</xdr:colOff>
      <xdr:row>2</xdr:row>
      <xdr:rowOff>28576</xdr:rowOff>
    </xdr:from>
    <xdr:to>
      <xdr:col>4</xdr:col>
      <xdr:colOff>1438276</xdr:colOff>
      <xdr:row>8</xdr:row>
      <xdr:rowOff>57150</xdr:rowOff>
    </xdr:to>
    <xdr:pic>
      <xdr:nvPicPr>
        <xdr:cNvPr id="9" name="Picture 8" descr="volan i dashboard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3433"/>
        <a:stretch>
          <a:fillRect/>
        </a:stretch>
      </xdr:blipFill>
      <xdr:spPr>
        <a:xfrm>
          <a:off x="819151" y="304801"/>
          <a:ext cx="1409700" cy="90487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352425</xdr:colOff>
      <xdr:row>4</xdr:row>
      <xdr:rowOff>9524</xdr:rowOff>
    </xdr:from>
    <xdr:ext cx="3143251" cy="623248"/>
    <xdr:sp macro="" textlink="">
      <xdr:nvSpPr>
        <xdr:cNvPr id="4" name="Rectangle 3"/>
        <xdr:cNvSpPr/>
      </xdr:nvSpPr>
      <xdr:spPr>
        <a:xfrm>
          <a:off x="4286250" y="571499"/>
          <a:ext cx="3143251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čistoća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28574</xdr:colOff>
      <xdr:row>2</xdr:row>
      <xdr:rowOff>38101</xdr:rowOff>
    </xdr:from>
    <xdr:to>
      <xdr:col>5</xdr:col>
      <xdr:colOff>13738</xdr:colOff>
      <xdr:row>8</xdr:row>
      <xdr:rowOff>57151</xdr:rowOff>
    </xdr:to>
    <xdr:pic>
      <xdr:nvPicPr>
        <xdr:cNvPr id="9" name="Picture 8" descr="detergenti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19149" y="314326"/>
          <a:ext cx="1432964" cy="89535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123825</xdr:colOff>
      <xdr:row>4</xdr:row>
      <xdr:rowOff>9524</xdr:rowOff>
    </xdr:from>
    <xdr:ext cx="2533650" cy="623248"/>
    <xdr:sp macro="" textlink="">
      <xdr:nvSpPr>
        <xdr:cNvPr id="4" name="Rectangle 3"/>
        <xdr:cNvSpPr/>
      </xdr:nvSpPr>
      <xdr:spPr>
        <a:xfrm>
          <a:off x="4572000" y="571499"/>
          <a:ext cx="25336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džeparac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180976</xdr:rowOff>
    </xdr:from>
    <xdr:to>
      <xdr:col>25</xdr:col>
      <xdr:colOff>666749</xdr:colOff>
      <xdr:row>32</xdr:row>
      <xdr:rowOff>180976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38100</xdr:colOff>
      <xdr:row>2</xdr:row>
      <xdr:rowOff>47624</xdr:rowOff>
    </xdr:from>
    <xdr:to>
      <xdr:col>5</xdr:col>
      <xdr:colOff>19050</xdr:colOff>
      <xdr:row>8</xdr:row>
      <xdr:rowOff>76199</xdr:rowOff>
    </xdr:to>
    <xdr:pic>
      <xdr:nvPicPr>
        <xdr:cNvPr id="7" name="Picture 6" descr="dzeparac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28675" y="323849"/>
          <a:ext cx="1428750" cy="904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276225</xdr:colOff>
      <xdr:row>4</xdr:row>
      <xdr:rowOff>9524</xdr:rowOff>
    </xdr:from>
    <xdr:ext cx="4095749" cy="623248"/>
    <xdr:sp macro="" textlink="">
      <xdr:nvSpPr>
        <xdr:cNvPr id="4" name="Rectangle 3"/>
        <xdr:cNvSpPr/>
      </xdr:nvSpPr>
      <xdr:spPr>
        <a:xfrm>
          <a:off x="3695700" y="571499"/>
          <a:ext cx="4095749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higijena &amp; ljepota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19050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47625</xdr:colOff>
      <xdr:row>2</xdr:row>
      <xdr:rowOff>38100</xdr:rowOff>
    </xdr:from>
    <xdr:to>
      <xdr:col>5</xdr:col>
      <xdr:colOff>28575</xdr:colOff>
      <xdr:row>8</xdr:row>
      <xdr:rowOff>66675</xdr:rowOff>
    </xdr:to>
    <xdr:pic>
      <xdr:nvPicPr>
        <xdr:cNvPr id="8" name="Picture 7" descr="higijena.jpg"/>
        <xdr:cNvPicPr>
          <a:picLocks noChangeAspect="1"/>
        </xdr:cNvPicPr>
      </xdr:nvPicPr>
      <xdr:blipFill>
        <a:blip xmlns:r="http://schemas.openxmlformats.org/officeDocument/2006/relationships" r:embed="rId4" cstate="print">
          <a:lum contrast="-10000"/>
        </a:blip>
        <a:srcRect t="15334" b="21334"/>
        <a:stretch>
          <a:fillRect/>
        </a:stretch>
      </xdr:blipFill>
      <xdr:spPr>
        <a:xfrm>
          <a:off x="838200" y="314325"/>
          <a:ext cx="1428750" cy="904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9525</xdr:colOff>
      <xdr:row>4</xdr:row>
      <xdr:rowOff>9524</xdr:rowOff>
    </xdr:from>
    <xdr:ext cx="2828925" cy="623248"/>
    <xdr:sp macro="" textlink="">
      <xdr:nvSpPr>
        <xdr:cNvPr id="4" name="Rectangle 3"/>
        <xdr:cNvSpPr/>
      </xdr:nvSpPr>
      <xdr:spPr>
        <a:xfrm>
          <a:off x="4457700" y="571499"/>
          <a:ext cx="2828925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hrana i piće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180976</xdr:rowOff>
    </xdr:from>
    <xdr:to>
      <xdr:col>25</xdr:col>
      <xdr:colOff>666749</xdr:colOff>
      <xdr:row>32</xdr:row>
      <xdr:rowOff>180976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28575</xdr:colOff>
      <xdr:row>2</xdr:row>
      <xdr:rowOff>9525</xdr:rowOff>
    </xdr:from>
    <xdr:to>
      <xdr:col>5</xdr:col>
      <xdr:colOff>28575</xdr:colOff>
      <xdr:row>8</xdr:row>
      <xdr:rowOff>47625</xdr:rowOff>
    </xdr:to>
    <xdr:pic>
      <xdr:nvPicPr>
        <xdr:cNvPr id="8" name="Picture 7" descr="hrana.jpg"/>
        <xdr:cNvPicPr>
          <a:picLocks noChangeAspect="1"/>
        </xdr:cNvPicPr>
      </xdr:nvPicPr>
      <xdr:blipFill>
        <a:blip xmlns:r="http://schemas.openxmlformats.org/officeDocument/2006/relationships" r:embed="rId4" cstate="print">
          <a:lum contrast="-10000"/>
        </a:blip>
        <a:srcRect t="1979" b="4984"/>
        <a:stretch>
          <a:fillRect/>
        </a:stretch>
      </xdr:blipFill>
      <xdr:spPr>
        <a:xfrm>
          <a:off x="819150" y="285750"/>
          <a:ext cx="1447800" cy="91440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314325</xdr:colOff>
      <xdr:row>3</xdr:row>
      <xdr:rowOff>161924</xdr:rowOff>
    </xdr:from>
    <xdr:ext cx="3209925" cy="623248"/>
    <xdr:sp macro="" textlink="">
      <xdr:nvSpPr>
        <xdr:cNvPr id="4" name="Rectangle 3"/>
        <xdr:cNvSpPr/>
      </xdr:nvSpPr>
      <xdr:spPr>
        <a:xfrm>
          <a:off x="4248150" y="552449"/>
          <a:ext cx="3209925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javni prijevoz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180976</xdr:rowOff>
    </xdr:from>
    <xdr:to>
      <xdr:col>25</xdr:col>
      <xdr:colOff>666749</xdr:colOff>
      <xdr:row>32</xdr:row>
      <xdr:rowOff>180976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38099</xdr:colOff>
      <xdr:row>2</xdr:row>
      <xdr:rowOff>9525</xdr:rowOff>
    </xdr:from>
    <xdr:to>
      <xdr:col>5</xdr:col>
      <xdr:colOff>9525</xdr:colOff>
      <xdr:row>8</xdr:row>
      <xdr:rowOff>66675</xdr:rowOff>
    </xdr:to>
    <xdr:pic>
      <xdr:nvPicPr>
        <xdr:cNvPr id="8" name="Picture 7" descr="vlak hz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10843"/>
        <a:stretch>
          <a:fillRect/>
        </a:stretch>
      </xdr:blipFill>
      <xdr:spPr>
        <a:xfrm>
          <a:off x="828674" y="285750"/>
          <a:ext cx="1419226" cy="93345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1</xdr:row>
      <xdr:rowOff>57149</xdr:rowOff>
    </xdr:from>
    <xdr:ext cx="3133726" cy="446212"/>
    <xdr:sp macro="" textlink="">
      <xdr:nvSpPr>
        <xdr:cNvPr id="2" name="Rectangle 1"/>
        <xdr:cNvSpPr/>
      </xdr:nvSpPr>
      <xdr:spPr>
        <a:xfrm>
          <a:off x="4267200" y="219074"/>
          <a:ext cx="3133726" cy="446212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hr-HR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ial" pitchFamily="34" charset="0"/>
              <a:cs typeface="Arial" pitchFamily="34" charset="0"/>
            </a:rPr>
            <a:t>kućni budžet</a:t>
          </a:r>
          <a:endParaRPr lang="en-US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accent5">
                <a:lumMod val="60000"/>
                <a:lumOff val="40000"/>
              </a:schemeClr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4</xdr:col>
      <xdr:colOff>962025</xdr:colOff>
      <xdr:row>23</xdr:row>
      <xdr:rowOff>85726</xdr:rowOff>
    </xdr:from>
    <xdr:to>
      <xdr:col>19</xdr:col>
      <xdr:colOff>123825</xdr:colOff>
      <xdr:row>34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161925</xdr:colOff>
      <xdr:row>4</xdr:row>
      <xdr:rowOff>19049</xdr:rowOff>
    </xdr:from>
    <xdr:ext cx="2533650" cy="623248"/>
    <xdr:sp macro="" textlink="">
      <xdr:nvSpPr>
        <xdr:cNvPr id="4" name="Rectangle 3"/>
        <xdr:cNvSpPr/>
      </xdr:nvSpPr>
      <xdr:spPr>
        <a:xfrm>
          <a:off x="4610100" y="581024"/>
          <a:ext cx="2533650" cy="62324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hr-HR" sz="36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Arial" pitchFamily="34" charset="0"/>
              <a:cs typeface="Arial" pitchFamily="34" charset="0"/>
            </a:rPr>
            <a:t>krediti</a:t>
          </a:r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19</xdr:col>
      <xdr:colOff>561975</xdr:colOff>
      <xdr:row>23</xdr:row>
      <xdr:rowOff>180975</xdr:rowOff>
    </xdr:from>
    <xdr:to>
      <xdr:col>25</xdr:col>
      <xdr:colOff>666749</xdr:colOff>
      <xdr:row>33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276224</xdr:colOff>
      <xdr:row>9</xdr:row>
      <xdr:rowOff>0</xdr:rowOff>
    </xdr:from>
    <xdr:to>
      <xdr:col>25</xdr:col>
      <xdr:colOff>704850</xdr:colOff>
      <xdr:row>23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47625</xdr:colOff>
      <xdr:row>2</xdr:row>
      <xdr:rowOff>19050</xdr:rowOff>
    </xdr:from>
    <xdr:to>
      <xdr:col>5</xdr:col>
      <xdr:colOff>9525</xdr:colOff>
      <xdr:row>8</xdr:row>
      <xdr:rowOff>48758</xdr:rowOff>
    </xdr:to>
    <xdr:pic>
      <xdr:nvPicPr>
        <xdr:cNvPr id="8" name="Picture 7" descr="članarine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8200" y="295275"/>
          <a:ext cx="1409700" cy="906008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cweb.hr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99"/>
  </sheetPr>
  <dimension ref="A1:AC42"/>
  <sheetViews>
    <sheetView showGridLines="0" showRowColHeaders="0" tabSelected="1" workbookViewId="0">
      <selection activeCell="Q25" sqref="Q25:R25"/>
    </sheetView>
  </sheetViews>
  <sheetFormatPr defaultRowHeight="15"/>
  <cols>
    <col min="1" max="1" width="5" customWidth="1"/>
    <col min="2" max="2" width="2.7109375" customWidth="1"/>
    <col min="3" max="3" width="8.140625" customWidth="1"/>
    <col min="4" max="4" width="14" customWidth="1"/>
    <col min="9" max="10" width="9.42578125" customWidth="1"/>
    <col min="11" max="11" width="1.7109375" customWidth="1"/>
    <col min="12" max="12" width="14" customWidth="1"/>
    <col min="13" max="13" width="6" customWidth="1"/>
    <col min="14" max="14" width="0.85546875" customWidth="1"/>
    <col min="15" max="15" width="14" customWidth="1"/>
    <col min="16" max="16" width="0.7109375" customWidth="1"/>
    <col min="17" max="17" width="14" customWidth="1"/>
    <col min="18" max="18" width="6.28515625" customWidth="1"/>
    <col min="19" max="19" width="2.7109375" customWidth="1"/>
  </cols>
  <sheetData>
    <row r="1" spans="1:29" ht="10.5" customHeight="1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</row>
    <row r="2" spans="1:29" ht="14.25" customHeight="1" thickBot="1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</row>
    <row r="3" spans="1:29" ht="29.25" customHeight="1">
      <c r="A3" s="191"/>
      <c r="B3" s="192"/>
      <c r="C3" s="220" t="s">
        <v>306</v>
      </c>
      <c r="D3" s="221"/>
      <c r="E3" s="222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193"/>
      <c r="T3" s="190"/>
      <c r="U3" s="190"/>
      <c r="V3" s="190"/>
      <c r="W3" s="190"/>
      <c r="X3" s="190"/>
      <c r="Y3" s="190"/>
      <c r="Z3" s="190"/>
      <c r="AA3" s="190"/>
      <c r="AB3" s="190"/>
      <c r="AC3" s="190"/>
    </row>
    <row r="4" spans="1:29" ht="3" customHeight="1">
      <c r="A4" s="191"/>
      <c r="B4" s="194"/>
      <c r="C4" s="217"/>
      <c r="D4" s="218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196"/>
      <c r="T4" s="190"/>
      <c r="U4" s="190"/>
      <c r="V4" s="190"/>
      <c r="W4" s="190"/>
      <c r="X4" s="190"/>
      <c r="Y4" s="190"/>
      <c r="Z4" s="190"/>
      <c r="AA4" s="190"/>
      <c r="AB4" s="190"/>
      <c r="AC4" s="190"/>
    </row>
    <row r="5" spans="1:29">
      <c r="A5" s="191"/>
      <c r="B5" s="197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6"/>
      <c r="T5" s="190"/>
      <c r="U5" s="190"/>
      <c r="V5" s="190"/>
      <c r="W5" s="190"/>
      <c r="X5" s="190"/>
      <c r="Y5" s="190"/>
      <c r="Z5" s="190"/>
      <c r="AA5" s="190"/>
      <c r="AB5" s="190"/>
      <c r="AC5" s="190"/>
    </row>
    <row r="6" spans="1:29">
      <c r="A6" s="191"/>
      <c r="B6" s="197"/>
      <c r="C6" s="198" t="s">
        <v>298</v>
      </c>
      <c r="D6" s="199" t="s">
        <v>299</v>
      </c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196"/>
      <c r="T6" s="190"/>
      <c r="U6" s="190"/>
      <c r="V6" s="190"/>
      <c r="W6" s="190"/>
      <c r="X6" s="190"/>
      <c r="Y6" s="190"/>
      <c r="Z6" s="190"/>
      <c r="AA6" s="190"/>
      <c r="AB6" s="190"/>
      <c r="AC6" s="190"/>
    </row>
    <row r="7" spans="1:29" ht="18" customHeight="1">
      <c r="A7" s="191"/>
      <c r="B7" s="197"/>
      <c r="C7" s="200"/>
      <c r="D7" s="201" t="s">
        <v>310</v>
      </c>
      <c r="E7" s="201"/>
      <c r="F7" s="201"/>
      <c r="G7" s="201"/>
      <c r="H7" s="201"/>
      <c r="I7" s="201"/>
      <c r="J7" s="201"/>
      <c r="K7" s="201"/>
      <c r="L7" s="201"/>
      <c r="M7" s="201"/>
      <c r="N7" s="200"/>
      <c r="O7" s="200"/>
      <c r="P7" s="200"/>
      <c r="Q7" s="200"/>
      <c r="R7" s="200"/>
      <c r="S7" s="196"/>
      <c r="T7" s="190"/>
      <c r="U7" s="190"/>
      <c r="V7" s="190"/>
      <c r="W7" s="190"/>
      <c r="X7" s="190"/>
      <c r="Y7" s="190"/>
      <c r="Z7" s="190"/>
      <c r="AA7" s="190"/>
      <c r="AB7" s="190"/>
      <c r="AC7" s="190"/>
    </row>
    <row r="8" spans="1:29">
      <c r="A8" s="191"/>
      <c r="B8" s="197"/>
      <c r="C8" s="200"/>
      <c r="D8" s="201" t="s">
        <v>313</v>
      </c>
      <c r="E8" s="201"/>
      <c r="F8" s="201"/>
      <c r="G8" s="201"/>
      <c r="H8" s="201"/>
      <c r="I8" s="201"/>
      <c r="J8" s="201"/>
      <c r="K8" s="201"/>
      <c r="L8" s="201"/>
      <c r="M8" s="201"/>
      <c r="N8" s="202"/>
      <c r="O8" s="203" t="s">
        <v>288</v>
      </c>
      <c r="P8" s="202"/>
      <c r="Q8" s="204" t="s">
        <v>308</v>
      </c>
      <c r="R8" s="205" t="s">
        <v>305</v>
      </c>
      <c r="S8" s="196"/>
      <c r="T8" s="190"/>
      <c r="U8" s="190"/>
      <c r="V8" s="190"/>
      <c r="W8" s="190"/>
      <c r="X8" s="190"/>
      <c r="Y8" s="190"/>
      <c r="Z8" s="190"/>
      <c r="AA8" s="190"/>
      <c r="AB8" s="190"/>
      <c r="AC8" s="190"/>
    </row>
    <row r="9" spans="1:29" ht="4.5" customHeight="1">
      <c r="A9" s="191"/>
      <c r="B9" s="197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196"/>
      <c r="T9" s="190"/>
      <c r="U9" s="190"/>
      <c r="V9" s="190"/>
      <c r="W9" s="190"/>
      <c r="X9" s="190"/>
      <c r="Y9" s="190"/>
      <c r="Z9" s="190"/>
      <c r="AA9" s="190"/>
      <c r="AB9" s="190"/>
      <c r="AC9" s="190"/>
    </row>
    <row r="10" spans="1:29">
      <c r="A10" s="191"/>
      <c r="B10" s="197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196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</row>
    <row r="11" spans="1:29">
      <c r="A11" s="191"/>
      <c r="B11" s="197"/>
      <c r="C11" s="198" t="s">
        <v>298</v>
      </c>
      <c r="D11" s="203" t="s">
        <v>288</v>
      </c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196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</row>
    <row r="12" spans="1:29" ht="18" customHeight="1">
      <c r="A12" s="191"/>
      <c r="B12" s="197"/>
      <c r="C12" s="200"/>
      <c r="D12" s="201" t="s">
        <v>311</v>
      </c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0"/>
      <c r="S12" s="196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</row>
    <row r="13" spans="1:29">
      <c r="A13" s="191"/>
      <c r="B13" s="197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196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</row>
    <row r="14" spans="1:29" ht="4.5" customHeight="1">
      <c r="A14" s="191"/>
      <c r="B14" s="197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196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</row>
    <row r="15" spans="1:29">
      <c r="A15" s="191"/>
      <c r="B15" s="197"/>
      <c r="C15" s="198" t="s">
        <v>307</v>
      </c>
      <c r="D15" s="204" t="s">
        <v>308</v>
      </c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196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</row>
    <row r="16" spans="1:29" ht="18" customHeight="1">
      <c r="A16" s="191"/>
      <c r="B16" s="197"/>
      <c r="C16" s="200"/>
      <c r="D16" s="201" t="s">
        <v>303</v>
      </c>
      <c r="E16" s="201"/>
      <c r="F16" s="201"/>
      <c r="G16" s="201"/>
      <c r="H16" s="201"/>
      <c r="I16" s="201"/>
      <c r="J16" s="201"/>
      <c r="K16" s="201"/>
      <c r="L16" s="201"/>
      <c r="M16" s="201"/>
      <c r="N16" s="200"/>
      <c r="O16" s="200"/>
      <c r="P16" s="200"/>
      <c r="Q16" s="200"/>
      <c r="R16" s="200"/>
      <c r="S16" s="196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</row>
    <row r="17" spans="1:29">
      <c r="A17" s="191"/>
      <c r="B17" s="197"/>
      <c r="C17" s="200"/>
      <c r="D17" s="201" t="s">
        <v>309</v>
      </c>
      <c r="E17" s="201"/>
      <c r="F17" s="201"/>
      <c r="G17" s="201"/>
      <c r="H17" s="201"/>
      <c r="I17" s="201"/>
      <c r="J17" s="201"/>
      <c r="K17" s="201"/>
      <c r="L17" s="201"/>
      <c r="M17" s="201"/>
      <c r="N17" s="200"/>
      <c r="O17" s="200"/>
      <c r="P17" s="200"/>
      <c r="Q17" s="200"/>
      <c r="R17" s="200"/>
      <c r="S17" s="196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</row>
    <row r="18" spans="1:29" ht="7.5" customHeight="1">
      <c r="A18" s="191"/>
      <c r="B18" s="197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6"/>
      <c r="R18" s="206"/>
      <c r="S18" s="196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</row>
    <row r="19" spans="1:29">
      <c r="A19" s="191"/>
      <c r="B19" s="197"/>
      <c r="C19" s="200"/>
      <c r="D19" s="201" t="s">
        <v>302</v>
      </c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0"/>
      <c r="P19" s="200"/>
      <c r="Q19" s="225" t="s">
        <v>300</v>
      </c>
      <c r="R19" s="226"/>
      <c r="S19" s="207" t="s">
        <v>305</v>
      </c>
      <c r="T19" s="190"/>
      <c r="U19" s="190"/>
      <c r="V19" s="190"/>
      <c r="W19" s="190"/>
      <c r="X19" s="190"/>
      <c r="Y19" s="190"/>
      <c r="Z19" s="190"/>
      <c r="AA19" s="190"/>
      <c r="AB19" s="190"/>
      <c r="AC19" s="190"/>
    </row>
    <row r="20" spans="1:29">
      <c r="A20" s="191"/>
      <c r="B20" s="197"/>
      <c r="C20" s="200"/>
      <c r="D20" s="201" t="s">
        <v>301</v>
      </c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0"/>
      <c r="P20" s="200"/>
      <c r="Q20" s="200"/>
      <c r="R20" s="200"/>
      <c r="S20" s="196"/>
      <c r="T20" s="190"/>
      <c r="U20" s="191"/>
      <c r="V20" s="190"/>
      <c r="W20" s="190"/>
      <c r="X20" s="190"/>
      <c r="Y20" s="190"/>
      <c r="Z20" s="190"/>
      <c r="AA20" s="190"/>
      <c r="AB20" s="190"/>
      <c r="AC20" s="190"/>
    </row>
    <row r="21" spans="1:29" ht="37.5" customHeight="1">
      <c r="A21" s="191"/>
      <c r="B21" s="197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196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</row>
    <row r="22" spans="1:29">
      <c r="A22" s="191"/>
      <c r="B22" s="197"/>
      <c r="C22" s="227" t="s">
        <v>304</v>
      </c>
      <c r="D22" s="227"/>
      <c r="E22" s="227"/>
      <c r="F22" s="227"/>
      <c r="G22" s="227"/>
      <c r="H22" s="227"/>
      <c r="I22" s="227"/>
      <c r="J22" s="208"/>
      <c r="K22" s="209"/>
      <c r="L22" s="210"/>
      <c r="M22" s="205" t="s">
        <v>305</v>
      </c>
      <c r="N22" s="211"/>
      <c r="O22" s="211"/>
      <c r="P22" s="200"/>
      <c r="Q22" s="200"/>
      <c r="R22" s="200"/>
      <c r="S22" s="196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</row>
    <row r="23" spans="1:29" ht="15" customHeight="1">
      <c r="A23" s="191"/>
      <c r="B23" s="197"/>
      <c r="C23" s="212" t="s">
        <v>312</v>
      </c>
      <c r="D23" s="205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196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</row>
    <row r="24" spans="1:29" ht="16.5" customHeight="1">
      <c r="A24" s="191"/>
      <c r="B24" s="197"/>
      <c r="C24" s="211"/>
      <c r="D24" s="212"/>
      <c r="E24" s="212"/>
      <c r="F24" s="212"/>
      <c r="G24" s="212"/>
      <c r="H24" s="212"/>
      <c r="I24" s="212"/>
      <c r="J24" s="212"/>
      <c r="K24" s="212"/>
      <c r="L24" s="213"/>
      <c r="M24" s="205"/>
      <c r="N24" s="211"/>
      <c r="O24" s="211"/>
      <c r="P24" s="195"/>
      <c r="Q24" s="200"/>
      <c r="R24" s="200"/>
      <c r="S24" s="196"/>
      <c r="T24" s="190"/>
      <c r="U24" s="191"/>
      <c r="V24" s="190"/>
      <c r="W24" s="190"/>
      <c r="X24" s="190"/>
      <c r="Y24" s="190"/>
      <c r="Z24" s="190"/>
      <c r="AA24" s="190"/>
      <c r="AB24" s="190"/>
      <c r="AC24" s="190"/>
    </row>
    <row r="25" spans="1:29" ht="13.5" customHeight="1">
      <c r="A25" s="191"/>
      <c r="B25" s="19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228" t="s">
        <v>238</v>
      </c>
      <c r="R25" s="228"/>
      <c r="S25" s="196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</row>
    <row r="26" spans="1:29" ht="2.25" customHeight="1" thickBot="1">
      <c r="A26" s="191"/>
      <c r="B26" s="214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6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</row>
    <row r="27" spans="1:29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1"/>
      <c r="U27" s="190"/>
      <c r="V27" s="190"/>
      <c r="W27" s="190"/>
      <c r="X27" s="190"/>
      <c r="Y27" s="190"/>
      <c r="Z27" s="190"/>
      <c r="AA27" s="190"/>
      <c r="AB27" s="190"/>
      <c r="AC27" s="190"/>
    </row>
    <row r="28" spans="1:29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</row>
    <row r="29" spans="1:29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</row>
    <row r="30" spans="1:29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</row>
    <row r="31" spans="1:29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</row>
    <row r="32" spans="1:29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</row>
    <row r="33" spans="1:29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</row>
    <row r="34" spans="1:29">
      <c r="A34" s="190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</row>
    <row r="35" spans="1:29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</row>
    <row r="36" spans="1:29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</row>
    <row r="37" spans="1:29">
      <c r="A37" s="190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</row>
    <row r="38" spans="1:29">
      <c r="A38" s="190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</row>
    <row r="39" spans="1:29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</row>
    <row r="40" spans="1:29">
      <c r="A40" s="190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</row>
    <row r="41" spans="1:29">
      <c r="A41" s="190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</row>
    <row r="42" spans="1:29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</row>
  </sheetData>
  <sheetProtection password="DEC9" sheet="1" objects="1" scenarios="1"/>
  <mergeCells count="3">
    <mergeCell ref="Q19:R19"/>
    <mergeCell ref="C22:I22"/>
    <mergeCell ref="Q25:R2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30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31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/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/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241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153" priority="11" operator="equal">
      <formula>""</formula>
    </cfRule>
  </conditionalFormatting>
  <conditionalFormatting sqref="G11:R11">
    <cfRule type="expression" dxfId="152" priority="10">
      <formula>($E$11="")</formula>
    </cfRule>
  </conditionalFormatting>
  <conditionalFormatting sqref="G12:R12">
    <cfRule type="expression" dxfId="151" priority="9">
      <formula>($E$12="")</formula>
    </cfRule>
  </conditionalFormatting>
  <conditionalFormatting sqref="G13:R13">
    <cfRule type="expression" dxfId="150" priority="8">
      <formula>($E$13="")</formula>
    </cfRule>
  </conditionalFormatting>
  <conditionalFormatting sqref="G14:R14">
    <cfRule type="expression" dxfId="149" priority="7">
      <formula>($E$14="")</formula>
    </cfRule>
  </conditionalFormatting>
  <conditionalFormatting sqref="G15:R15">
    <cfRule type="expression" dxfId="148" priority="6">
      <formula>($E$15="")</formula>
    </cfRule>
  </conditionalFormatting>
  <conditionalFormatting sqref="G16:R16">
    <cfRule type="expression" dxfId="147" priority="5">
      <formula>($E$16="")</formula>
    </cfRule>
  </conditionalFormatting>
  <conditionalFormatting sqref="G17:R17">
    <cfRule type="expression" dxfId="146" priority="4">
      <formula>($E$17="")</formula>
    </cfRule>
  </conditionalFormatting>
  <conditionalFormatting sqref="G18:R18">
    <cfRule type="expression" dxfId="145" priority="3">
      <formula>($E$18="")</formula>
    </cfRule>
  </conditionalFormatting>
  <conditionalFormatting sqref="G19:R19">
    <cfRule type="expression" dxfId="144" priority="2">
      <formula>($E$19="")</formula>
    </cfRule>
  </conditionalFormatting>
  <conditionalFormatting sqref="G20:R20">
    <cfRule type="expression" dxfId="143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Krediti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177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161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117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207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 t="s">
        <v>48</v>
      </c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 t="s">
        <v>55</v>
      </c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242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142" priority="11" operator="equal">
      <formula>""</formula>
    </cfRule>
  </conditionalFormatting>
  <conditionalFormatting sqref="G11:R11">
    <cfRule type="expression" dxfId="141" priority="10">
      <formula>($E$11="")</formula>
    </cfRule>
  </conditionalFormatting>
  <conditionalFormatting sqref="G12:R12">
    <cfRule type="expression" dxfId="140" priority="9">
      <formula>($E$12="")</formula>
    </cfRule>
  </conditionalFormatting>
  <conditionalFormatting sqref="G13:R13">
    <cfRule type="expression" dxfId="139" priority="8">
      <formula>($E$13="")</formula>
    </cfRule>
  </conditionalFormatting>
  <conditionalFormatting sqref="G14:R14">
    <cfRule type="expression" dxfId="138" priority="7">
      <formula>($E$14="")</formula>
    </cfRule>
  </conditionalFormatting>
  <conditionalFormatting sqref="G15:R15">
    <cfRule type="expression" dxfId="137" priority="6">
      <formula>($E$15="")</formula>
    </cfRule>
  </conditionalFormatting>
  <conditionalFormatting sqref="G16:R16">
    <cfRule type="expression" dxfId="136" priority="5">
      <formula>($E$16="")</formula>
    </cfRule>
  </conditionalFormatting>
  <conditionalFormatting sqref="G17:R17">
    <cfRule type="expression" dxfId="135" priority="4">
      <formula>($E$17="")</formula>
    </cfRule>
  </conditionalFormatting>
  <conditionalFormatting sqref="G18:R18">
    <cfRule type="expression" dxfId="134" priority="3">
      <formula>($E$18="")</formula>
    </cfRule>
  </conditionalFormatting>
  <conditionalFormatting sqref="G19:R19">
    <cfRule type="expression" dxfId="133" priority="2">
      <formula>($E$19="")</formula>
    </cfRule>
  </conditionalFormatting>
  <conditionalFormatting sqref="G20:R20">
    <cfRule type="expression" dxfId="132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Kucanstvo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14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14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235"/>
      <c r="S5" s="235"/>
      <c r="T5" s="235"/>
      <c r="U5" s="70"/>
      <c r="V5" s="239"/>
      <c r="W5" s="239"/>
      <c r="X5" s="23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147"/>
      <c r="F6" s="10"/>
      <c r="G6" s="10"/>
      <c r="H6" s="10"/>
      <c r="I6" s="240"/>
      <c r="J6" s="240"/>
      <c r="K6" s="240"/>
      <c r="L6" s="240"/>
      <c r="M6" s="240"/>
      <c r="N6" s="10"/>
      <c r="O6" s="10"/>
      <c r="P6" s="10"/>
      <c r="Q6" s="10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9"/>
      <c r="F7" s="10"/>
      <c r="G7" s="10"/>
      <c r="H7" s="145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15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13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208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163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67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>IF(SUM(K11:K20)=0,"",SUM(K11:K20))</f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58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244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56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6">
    <mergeCell ref="S4:U4"/>
    <mergeCell ref="R5:T5"/>
    <mergeCell ref="V5:X5"/>
    <mergeCell ref="I6:M6"/>
    <mergeCell ref="I7:Q7"/>
    <mergeCell ref="W7:X7"/>
  </mergeCells>
  <conditionalFormatting sqref="T11:T20 G22:R22">
    <cfRule type="cellIs" dxfId="131" priority="11" operator="equal">
      <formula>""</formula>
    </cfRule>
  </conditionalFormatting>
  <conditionalFormatting sqref="G11:R11">
    <cfRule type="expression" dxfId="130" priority="10">
      <formula>($E$11="")</formula>
    </cfRule>
  </conditionalFormatting>
  <conditionalFormatting sqref="G12:R12">
    <cfRule type="expression" dxfId="129" priority="9">
      <formula>($E$12="")</formula>
    </cfRule>
  </conditionalFormatting>
  <conditionalFormatting sqref="G13:R13">
    <cfRule type="expression" dxfId="128" priority="8">
      <formula>($E$13="")</formula>
    </cfRule>
  </conditionalFormatting>
  <conditionalFormatting sqref="G14:R14">
    <cfRule type="expression" dxfId="127" priority="7">
      <formula>($E$14="")</formula>
    </cfRule>
  </conditionalFormatting>
  <conditionalFormatting sqref="G15:R15">
    <cfRule type="expression" dxfId="126" priority="6">
      <formula>($E$15="")</formula>
    </cfRule>
  </conditionalFormatting>
  <conditionalFormatting sqref="G16:R16">
    <cfRule type="expression" dxfId="125" priority="5">
      <formula>($E$16="")</formula>
    </cfRule>
  </conditionalFormatting>
  <conditionalFormatting sqref="G17:R17">
    <cfRule type="expression" dxfId="124" priority="4">
      <formula>($E$17="")</formula>
    </cfRule>
  </conditionalFormatting>
  <conditionalFormatting sqref="G18:R18">
    <cfRule type="expression" dxfId="123" priority="3">
      <formula>($E$18="")</formula>
    </cfRule>
  </conditionalFormatting>
  <conditionalFormatting sqref="G19:R19">
    <cfRule type="expression" dxfId="122" priority="2">
      <formula>($E$19="")</formula>
    </cfRule>
  </conditionalFormatting>
  <conditionalFormatting sqref="G20:R20">
    <cfRule type="expression" dxfId="121" priority="1">
      <formula>($E$20="")</formula>
    </cfRule>
  </conditionalFormatting>
  <dataValidations xWindow="160" yWindow="405" count="1">
    <dataValidation type="list" errorStyle="information" allowBlank="1" showInputMessage="1" showErrorMessage="1" error="  UPISALI STE NOVU VRSTU TROŠKA." prompt="odaberite trošak_x000a_ili_x000a_upišite novi" sqref="E11:E20">
      <formula1>Kucni_ljubimci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14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14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235"/>
      <c r="S5" s="235"/>
      <c r="T5" s="235"/>
      <c r="U5" s="70"/>
      <c r="V5" s="239"/>
      <c r="W5" s="239"/>
      <c r="X5" s="23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147"/>
      <c r="F6" s="10"/>
      <c r="G6" s="10"/>
      <c r="H6" s="10"/>
      <c r="I6" s="240"/>
      <c r="J6" s="240"/>
      <c r="K6" s="240"/>
      <c r="L6" s="240"/>
      <c r="M6" s="240"/>
      <c r="N6" s="10"/>
      <c r="O6" s="10"/>
      <c r="P6" s="10"/>
      <c r="Q6" s="10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9"/>
      <c r="F7" s="10"/>
      <c r="G7" s="10"/>
      <c r="H7" s="145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15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246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181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226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123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 t="s">
        <v>66</v>
      </c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 t="s">
        <v>83</v>
      </c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 t="s">
        <v>37</v>
      </c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 t="s">
        <v>57</v>
      </c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 t="s">
        <v>115</v>
      </c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>IF(SUM(K11:K20)=0,"",SUM(K11:K20))</f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58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245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56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6">
    <mergeCell ref="S4:U4"/>
    <mergeCell ref="R5:T5"/>
    <mergeCell ref="V5:X5"/>
    <mergeCell ref="I6:M6"/>
    <mergeCell ref="I7:Q7"/>
    <mergeCell ref="W7:X7"/>
  </mergeCells>
  <conditionalFormatting sqref="T11:T20 G22:R22">
    <cfRule type="cellIs" dxfId="120" priority="11" operator="equal">
      <formula>""</formula>
    </cfRule>
  </conditionalFormatting>
  <conditionalFormatting sqref="G11:R11">
    <cfRule type="expression" dxfId="119" priority="10">
      <formula>($E$11="")</formula>
    </cfRule>
  </conditionalFormatting>
  <conditionalFormatting sqref="G12:R12">
    <cfRule type="expression" dxfId="118" priority="9">
      <formula>($E$12="")</formula>
    </cfRule>
  </conditionalFormatting>
  <conditionalFormatting sqref="G13:R13">
    <cfRule type="expression" dxfId="117" priority="8">
      <formula>($E$13="")</formula>
    </cfRule>
  </conditionalFormatting>
  <conditionalFormatting sqref="G14:R14">
    <cfRule type="expression" dxfId="116" priority="7">
      <formula>($E$14="")</formula>
    </cfRule>
  </conditionalFormatting>
  <conditionalFormatting sqref="G15:R15">
    <cfRule type="expression" dxfId="115" priority="6">
      <formula>($E$15="")</formula>
    </cfRule>
  </conditionalFormatting>
  <conditionalFormatting sqref="G16:R16">
    <cfRule type="expression" dxfId="114" priority="5">
      <formula>($E$16="")</formula>
    </cfRule>
  </conditionalFormatting>
  <conditionalFormatting sqref="G17:R17">
    <cfRule type="expression" dxfId="113" priority="4">
      <formula>($E$17="")</formula>
    </cfRule>
  </conditionalFormatting>
  <conditionalFormatting sqref="G18:R18">
    <cfRule type="expression" dxfId="112" priority="3">
      <formula>($E$18="")</formula>
    </cfRule>
  </conditionalFormatting>
  <conditionalFormatting sqref="G19:R19">
    <cfRule type="expression" dxfId="111" priority="2">
      <formula>($E$19="")</formula>
    </cfRule>
  </conditionalFormatting>
  <conditionalFormatting sqref="G20:R20">
    <cfRule type="expression" dxfId="110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Kultura_Zabava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topLeftCell="B1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198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297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191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192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 t="s">
        <v>189</v>
      </c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 t="s">
        <v>199</v>
      </c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 t="s">
        <v>223</v>
      </c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 t="s">
        <v>190</v>
      </c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247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109" priority="11" operator="equal">
      <formula>""</formula>
    </cfRule>
  </conditionalFormatting>
  <conditionalFormatting sqref="G11:R11">
    <cfRule type="expression" dxfId="108" priority="10">
      <formula>($E$11="")</formula>
    </cfRule>
  </conditionalFormatting>
  <conditionalFormatting sqref="G12:R12">
    <cfRule type="expression" dxfId="107" priority="9">
      <formula>($E$12="")</formula>
    </cfRule>
  </conditionalFormatting>
  <conditionalFormatting sqref="G13:R13">
    <cfRule type="expression" dxfId="106" priority="8">
      <formula>($E$13="")</formula>
    </cfRule>
  </conditionalFormatting>
  <conditionalFormatting sqref="G14:R14">
    <cfRule type="expression" dxfId="105" priority="7">
      <formula>($E$14="")</formula>
    </cfRule>
  </conditionalFormatting>
  <conditionalFormatting sqref="G15:R15">
    <cfRule type="expression" dxfId="104" priority="6">
      <formula>($E$15="")</formula>
    </cfRule>
  </conditionalFormatting>
  <conditionalFormatting sqref="G16:R16">
    <cfRule type="expression" dxfId="103" priority="5">
      <formula>($E$16="")</formula>
    </cfRule>
  </conditionalFormatting>
  <conditionalFormatting sqref="G17:R17">
    <cfRule type="expression" dxfId="102" priority="4">
      <formula>($E$17="")</formula>
    </cfRule>
  </conditionalFormatting>
  <conditionalFormatting sqref="G18:R18">
    <cfRule type="expression" dxfId="101" priority="3">
      <formula>($E$18="")</formula>
    </cfRule>
  </conditionalFormatting>
  <conditionalFormatting sqref="G19:R19">
    <cfRule type="expression" dxfId="100" priority="2">
      <formula>($E$19="")</formula>
    </cfRule>
  </conditionalFormatting>
  <conditionalFormatting sqref="G20:R20">
    <cfRule type="expression" dxfId="99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Odjevanje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218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219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249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250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 t="s">
        <v>251</v>
      </c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248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98" priority="11" operator="equal">
      <formula>""</formula>
    </cfRule>
  </conditionalFormatting>
  <conditionalFormatting sqref="G11:R11">
    <cfRule type="expression" dxfId="97" priority="10">
      <formula>($E$11="")</formula>
    </cfRule>
  </conditionalFormatting>
  <conditionalFormatting sqref="G12:R12">
    <cfRule type="expression" dxfId="96" priority="9">
      <formula>($E$12="")</formula>
    </cfRule>
  </conditionalFormatting>
  <conditionalFormatting sqref="G13:R13">
    <cfRule type="expression" dxfId="95" priority="8">
      <formula>($E$13="")</formula>
    </cfRule>
  </conditionalFormatting>
  <conditionalFormatting sqref="G14:R14">
    <cfRule type="expression" dxfId="94" priority="7">
      <formula>($E$14="")</formula>
    </cfRule>
  </conditionalFormatting>
  <conditionalFormatting sqref="G15:R15">
    <cfRule type="expression" dxfId="93" priority="6">
      <formula>($E$15="")</formula>
    </cfRule>
  </conditionalFormatting>
  <conditionalFormatting sqref="G16:R16">
    <cfRule type="expression" dxfId="92" priority="5">
      <formula>($E$16="")</formula>
    </cfRule>
  </conditionalFormatting>
  <conditionalFormatting sqref="G17:R17">
    <cfRule type="expression" dxfId="91" priority="4">
      <formula>($E$17="")</formula>
    </cfRule>
  </conditionalFormatting>
  <conditionalFormatting sqref="G18:R18">
    <cfRule type="expression" dxfId="90" priority="3">
      <formula>($E$18="")</formula>
    </cfRule>
  </conditionalFormatting>
  <conditionalFormatting sqref="G19:R19">
    <cfRule type="expression" dxfId="89" priority="2">
      <formula>($E$19="")</formula>
    </cfRule>
  </conditionalFormatting>
  <conditionalFormatting sqref="G20:R20">
    <cfRule type="expression" dxfId="88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Odmor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222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32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33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/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252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87" priority="11" operator="equal">
      <formula>""</formula>
    </cfRule>
  </conditionalFormatting>
  <conditionalFormatting sqref="G11:R11">
    <cfRule type="expression" dxfId="86" priority="10">
      <formula>($E$11="")</formula>
    </cfRule>
  </conditionalFormatting>
  <conditionalFormatting sqref="G12:R12">
    <cfRule type="expression" dxfId="85" priority="9">
      <formula>($E$12="")</formula>
    </cfRule>
  </conditionalFormatting>
  <conditionalFormatting sqref="G13:R13">
    <cfRule type="expression" dxfId="84" priority="8">
      <formula>($E$13="")</formula>
    </cfRule>
  </conditionalFormatting>
  <conditionalFormatting sqref="G14:R14">
    <cfRule type="expression" dxfId="83" priority="7">
      <formula>($E$14="")</formula>
    </cfRule>
  </conditionalFormatting>
  <conditionalFormatting sqref="G15:R15">
    <cfRule type="expression" dxfId="82" priority="6">
      <formula>($E$15="")</formula>
    </cfRule>
  </conditionalFormatting>
  <conditionalFormatting sqref="G16:R16">
    <cfRule type="expression" dxfId="81" priority="5">
      <formula>($E$16="")</formula>
    </cfRule>
  </conditionalFormatting>
  <conditionalFormatting sqref="G17:R17">
    <cfRule type="expression" dxfId="80" priority="4">
      <formula>($E$17="")</formula>
    </cfRule>
  </conditionalFormatting>
  <conditionalFormatting sqref="G18:R18">
    <cfRule type="expression" dxfId="79" priority="3">
      <formula>($E$18="")</formula>
    </cfRule>
  </conditionalFormatting>
  <conditionalFormatting sqref="G19:R19">
    <cfRule type="expression" dxfId="78" priority="2">
      <formula>($E$19="")</formula>
    </cfRule>
  </conditionalFormatting>
  <conditionalFormatting sqref="G20:R20">
    <cfRule type="expression" dxfId="77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Osiguranje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17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116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16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47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 t="s">
        <v>8</v>
      </c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256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76" priority="11" operator="equal">
      <formula>""</formula>
    </cfRule>
  </conditionalFormatting>
  <conditionalFormatting sqref="G11:R11">
    <cfRule type="expression" dxfId="75" priority="10">
      <formula>($E$11="")</formula>
    </cfRule>
  </conditionalFormatting>
  <conditionalFormatting sqref="G12:R12">
    <cfRule type="expression" dxfId="74" priority="9">
      <formula>($E$12="")</formula>
    </cfRule>
  </conditionalFormatting>
  <conditionalFormatting sqref="G13:R13">
    <cfRule type="expression" dxfId="73" priority="8">
      <formula>($E$13="")</formula>
    </cfRule>
  </conditionalFormatting>
  <conditionalFormatting sqref="G14:R14">
    <cfRule type="expression" dxfId="72" priority="7">
      <formula>($E$14="")</formula>
    </cfRule>
  </conditionalFormatting>
  <conditionalFormatting sqref="G15:R15">
    <cfRule type="expression" dxfId="71" priority="6">
      <formula>($E$15="")</formula>
    </cfRule>
  </conditionalFormatting>
  <conditionalFormatting sqref="G16:R16">
    <cfRule type="expression" dxfId="70" priority="5">
      <formula>($E$16="")</formula>
    </cfRule>
  </conditionalFormatting>
  <conditionalFormatting sqref="G17:R17">
    <cfRule type="expression" dxfId="69" priority="4">
      <formula>($E$17="")</formula>
    </cfRule>
  </conditionalFormatting>
  <conditionalFormatting sqref="G18:R18">
    <cfRule type="expression" dxfId="68" priority="3">
      <formula>($E$18="")</formula>
    </cfRule>
  </conditionalFormatting>
  <conditionalFormatting sqref="G19:R19">
    <cfRule type="expression" dxfId="67" priority="2">
      <formula>($E$19="")</formula>
    </cfRule>
  </conditionalFormatting>
  <conditionalFormatting sqref="G20:R20">
    <cfRule type="expression" dxfId="66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Rezije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14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14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235"/>
      <c r="S5" s="235"/>
      <c r="T5" s="235"/>
      <c r="U5" s="70"/>
      <c r="V5" s="239"/>
      <c r="W5" s="239"/>
      <c r="X5" s="23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147"/>
      <c r="F6" s="10"/>
      <c r="G6" s="10"/>
      <c r="H6" s="10"/>
      <c r="I6" s="240"/>
      <c r="J6" s="240"/>
      <c r="K6" s="240"/>
      <c r="L6" s="240"/>
      <c r="M6" s="240"/>
      <c r="N6" s="10"/>
      <c r="O6" s="10"/>
      <c r="P6" s="10"/>
      <c r="Q6" s="10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9"/>
      <c r="F7" s="10"/>
      <c r="G7" s="10"/>
      <c r="H7" s="145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15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93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101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50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61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 t="s">
        <v>49</v>
      </c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 t="s">
        <v>182</v>
      </c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>IF(SUM(K11:K20)=0,"",SUM(K11:K20))</f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58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257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56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6">
    <mergeCell ref="S4:U4"/>
    <mergeCell ref="R5:T5"/>
    <mergeCell ref="V5:X5"/>
    <mergeCell ref="I6:M6"/>
    <mergeCell ref="I7:Q7"/>
    <mergeCell ref="W7:X7"/>
  </mergeCells>
  <conditionalFormatting sqref="T11:T20 G22:R22">
    <cfRule type="cellIs" dxfId="65" priority="11" operator="equal">
      <formula>""</formula>
    </cfRule>
  </conditionalFormatting>
  <conditionalFormatting sqref="G11:R11">
    <cfRule type="expression" dxfId="64" priority="10">
      <formula>($E$11="")</formula>
    </cfRule>
  </conditionalFormatting>
  <conditionalFormatting sqref="G12:R12">
    <cfRule type="expression" dxfId="63" priority="9">
      <formula>($E$12="")</formula>
    </cfRule>
  </conditionalFormatting>
  <conditionalFormatting sqref="G13:R13">
    <cfRule type="expression" dxfId="62" priority="8">
      <formula>($E$13="")</formula>
    </cfRule>
  </conditionalFormatting>
  <conditionalFormatting sqref="G14:R14">
    <cfRule type="expression" dxfId="61" priority="7">
      <formula>($E$14="")</formula>
    </cfRule>
  </conditionalFormatting>
  <conditionalFormatting sqref="G15:R15">
    <cfRule type="expression" dxfId="60" priority="6">
      <formula>($E$15="")</formula>
    </cfRule>
  </conditionalFormatting>
  <conditionalFormatting sqref="G16:R16">
    <cfRule type="expression" dxfId="59" priority="5">
      <formula>($E$16="")</formula>
    </cfRule>
  </conditionalFormatting>
  <conditionalFormatting sqref="G17:R17">
    <cfRule type="expression" dxfId="58" priority="4">
      <formula>($E$17="")</formula>
    </cfRule>
  </conditionalFormatting>
  <conditionalFormatting sqref="G18:R18">
    <cfRule type="expression" dxfId="57" priority="3">
      <formula>($E$18="")</formula>
    </cfRule>
  </conditionalFormatting>
  <conditionalFormatting sqref="G19:R19">
    <cfRule type="expression" dxfId="56" priority="2">
      <formula>($E$19="")</formula>
    </cfRule>
  </conditionalFormatting>
  <conditionalFormatting sqref="G20:R20">
    <cfRule type="expression" dxfId="55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Sport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38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122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41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25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258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54" priority="11" operator="equal">
      <formula>""</formula>
    </cfRule>
  </conditionalFormatting>
  <conditionalFormatting sqref="G11:R11">
    <cfRule type="expression" dxfId="53" priority="10">
      <formula>($E$11="")</formula>
    </cfRule>
  </conditionalFormatting>
  <conditionalFormatting sqref="G12:R12">
    <cfRule type="expression" dxfId="52" priority="9">
      <formula>($E$12="")</formula>
    </cfRule>
  </conditionalFormatting>
  <conditionalFormatting sqref="G13:R13">
    <cfRule type="expression" dxfId="51" priority="8">
      <formula>($E$13="")</formula>
    </cfRule>
  </conditionalFormatting>
  <conditionalFormatting sqref="G14:R14">
    <cfRule type="expression" dxfId="50" priority="7">
      <formula>($E$14="")</formula>
    </cfRule>
  </conditionalFormatting>
  <conditionalFormatting sqref="G15:R15">
    <cfRule type="expression" dxfId="49" priority="6">
      <formula>($E$15="")</formula>
    </cfRule>
  </conditionalFormatting>
  <conditionalFormatting sqref="G16:R16">
    <cfRule type="expression" dxfId="48" priority="5">
      <formula>($E$16="")</formula>
    </cfRule>
  </conditionalFormatting>
  <conditionalFormatting sqref="G17:R17">
    <cfRule type="expression" dxfId="47" priority="4">
      <formula>($E$17="")</formula>
    </cfRule>
  </conditionalFormatting>
  <conditionalFormatting sqref="G18:R18">
    <cfRule type="expression" dxfId="46" priority="3">
      <formula>($E$18="")</formula>
    </cfRule>
  </conditionalFormatting>
  <conditionalFormatting sqref="G19:R19">
    <cfRule type="expression" dxfId="45" priority="2">
      <formula>($E$19="")</formula>
    </cfRule>
  </conditionalFormatting>
  <conditionalFormatting sqref="G20:R20">
    <cfRule type="expression" dxfId="44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Stanovanje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1:AS82"/>
  <sheetViews>
    <sheetView showGridLines="0" showRowColHeaders="0" zoomScaleNormal="100" workbookViewId="0">
      <pane xSplit="26" ySplit="6" topLeftCell="AA7" activePane="bottomRight" state="frozen"/>
      <selection pane="topRight" activeCell="AB1" sqref="AB1"/>
      <selection pane="bottomLeft" activeCell="A7" sqref="A7"/>
      <selection pane="bottomRight" activeCell="Y4" sqref="Y4"/>
    </sheetView>
  </sheetViews>
  <sheetFormatPr defaultRowHeight="15"/>
  <cols>
    <col min="1" max="1" width="1.7109375" customWidth="1"/>
    <col min="2" max="2" width="2.7109375" customWidth="1"/>
    <col min="3" max="3" width="1" customWidth="1"/>
    <col min="4" max="4" width="12.5703125" customWidth="1"/>
    <col min="5" max="5" width="2.7109375" customWidth="1"/>
    <col min="6" max="6" width="19.7109375" customWidth="1"/>
    <col min="7" max="7" width="1.7109375" customWidth="1"/>
    <col min="8" max="19" width="7.7109375" customWidth="1"/>
    <col min="20" max="20" width="0.85546875" customWidth="1"/>
    <col min="21" max="21" width="10" customWidth="1"/>
    <col min="22" max="22" width="6.28515625" customWidth="1"/>
    <col min="23" max="23" width="9.140625" customWidth="1"/>
    <col min="26" max="26" width="17" customWidth="1"/>
  </cols>
  <sheetData>
    <row r="1" spans="1:45" ht="11.25" customHeight="1">
      <c r="A1" s="165"/>
      <c r="B1" s="166"/>
      <c r="C1" s="166"/>
      <c r="D1" s="166"/>
      <c r="E1" s="166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9" customHeight="1">
      <c r="A2" s="165"/>
      <c r="B2" s="166"/>
      <c r="C2" s="166"/>
      <c r="D2" s="166"/>
      <c r="E2" s="16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48"/>
      <c r="T2" s="48"/>
      <c r="U2" s="48"/>
      <c r="V2" s="8"/>
      <c r="W2" s="8"/>
      <c r="X2" s="8"/>
      <c r="Y2" s="8"/>
      <c r="Z2" s="8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9" customHeight="1">
      <c r="A3" s="165"/>
      <c r="B3" s="166"/>
      <c r="C3" s="166"/>
      <c r="D3" s="166"/>
      <c r="E3" s="16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8"/>
      <c r="T3" s="48"/>
      <c r="U3" s="48"/>
      <c r="V3" s="8"/>
      <c r="W3" s="187"/>
      <c r="X3" s="187"/>
      <c r="Y3" s="187"/>
      <c r="Z3" s="8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13.5" customHeight="1">
      <c r="A4" s="4"/>
      <c r="B4" s="8"/>
      <c r="C4" s="8"/>
      <c r="D4" s="162" t="s">
        <v>237</v>
      </c>
      <c r="E4" s="177" t="s">
        <v>238</v>
      </c>
      <c r="F4" s="3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229">
        <f ca="1">TODAY()</f>
        <v>40125</v>
      </c>
      <c r="T4" s="229"/>
      <c r="U4" s="229"/>
      <c r="V4" s="188"/>
      <c r="W4" s="231" t="s">
        <v>229</v>
      </c>
      <c r="X4" s="232"/>
      <c r="Y4" s="224" t="s">
        <v>231</v>
      </c>
      <c r="Z4" s="8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spans="1:45" ht="10.5" customHeight="1">
      <c r="A5" s="4"/>
      <c r="B5" s="8"/>
      <c r="C5" s="8"/>
      <c r="D5" s="233"/>
      <c r="E5" s="233"/>
      <c r="F5" s="23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ht="12.75" customHeight="1">
      <c r="A6" s="4"/>
      <c r="B6" s="8"/>
      <c r="C6" s="8"/>
      <c r="D6" s="163" t="s">
        <v>2</v>
      </c>
      <c r="E6" s="163"/>
      <c r="F6" s="39"/>
      <c r="G6" s="8"/>
      <c r="H6" s="8"/>
      <c r="I6" s="8"/>
      <c r="J6" s="230"/>
      <c r="K6" s="230"/>
      <c r="L6" s="230"/>
      <c r="M6" s="230"/>
      <c r="N6" s="230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12.75" customHeight="1">
      <c r="A7" s="4"/>
      <c r="B7" s="8"/>
      <c r="C7" s="8"/>
      <c r="D7" s="32"/>
      <c r="E7" s="32"/>
      <c r="F7" s="33"/>
      <c r="G7" s="8"/>
      <c r="H7" s="8"/>
      <c r="I7" s="35"/>
      <c r="J7" s="34"/>
      <c r="K7" s="34"/>
      <c r="L7" s="34"/>
      <c r="M7" s="34"/>
      <c r="N7" s="34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ht="19.5" customHeight="1">
      <c r="A8" s="4"/>
      <c r="B8" s="8"/>
      <c r="C8" s="8"/>
      <c r="D8" s="32"/>
      <c r="E8" s="32"/>
      <c r="F8" s="135" t="s">
        <v>154</v>
      </c>
      <c r="G8" s="8"/>
      <c r="H8" s="46" t="s">
        <v>126</v>
      </c>
      <c r="I8" s="46" t="s">
        <v>127</v>
      </c>
      <c r="J8" s="46" t="s">
        <v>128</v>
      </c>
      <c r="K8" s="46" t="s">
        <v>129</v>
      </c>
      <c r="L8" s="46" t="s">
        <v>130</v>
      </c>
      <c r="M8" s="46" t="s">
        <v>131</v>
      </c>
      <c r="N8" s="46" t="s">
        <v>132</v>
      </c>
      <c r="O8" s="46" t="s">
        <v>133</v>
      </c>
      <c r="P8" s="46" t="s">
        <v>134</v>
      </c>
      <c r="Q8" s="46" t="s">
        <v>135</v>
      </c>
      <c r="R8" s="46" t="s">
        <v>136</v>
      </c>
      <c r="S8" s="46" t="s">
        <v>137</v>
      </c>
      <c r="T8" s="47"/>
      <c r="U8" s="97" t="s">
        <v>1</v>
      </c>
      <c r="V8" s="8"/>
      <c r="W8" s="8"/>
      <c r="X8" s="8"/>
      <c r="Y8" s="8"/>
      <c r="Z8" s="8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20.25" customHeight="1">
      <c r="A9" s="4"/>
      <c r="B9" s="8"/>
      <c r="C9" s="8"/>
      <c r="D9" s="32"/>
      <c r="E9" s="32"/>
      <c r="F9" s="98" t="s">
        <v>3</v>
      </c>
      <c r="G9" s="35"/>
      <c r="H9" s="123">
        <f>IF(H28="",0,H28)</f>
        <v>0</v>
      </c>
      <c r="I9" s="123">
        <f t="shared" ref="I9:S9" si="0">IF(I28="",0,I28)</f>
        <v>0</v>
      </c>
      <c r="J9" s="123">
        <f t="shared" si="0"/>
        <v>0</v>
      </c>
      <c r="K9" s="123">
        <f t="shared" si="0"/>
        <v>0</v>
      </c>
      <c r="L9" s="123">
        <f t="shared" si="0"/>
        <v>0</v>
      </c>
      <c r="M9" s="123">
        <f t="shared" si="0"/>
        <v>0</v>
      </c>
      <c r="N9" s="123">
        <f t="shared" si="0"/>
        <v>0</v>
      </c>
      <c r="O9" s="123">
        <f t="shared" si="0"/>
        <v>0</v>
      </c>
      <c r="P9" s="123">
        <f t="shared" si="0"/>
        <v>0</v>
      </c>
      <c r="Q9" s="123">
        <f t="shared" si="0"/>
        <v>0</v>
      </c>
      <c r="R9" s="123">
        <f t="shared" si="0"/>
        <v>0</v>
      </c>
      <c r="S9" s="123">
        <f t="shared" si="0"/>
        <v>0</v>
      </c>
      <c r="T9" s="182"/>
      <c r="U9" s="124">
        <f>SUM(H9:S9)</f>
        <v>0</v>
      </c>
      <c r="V9" s="152" t="str">
        <f>Y4</f>
        <v>Kn</v>
      </c>
      <c r="W9" s="8"/>
      <c r="X9" s="8"/>
      <c r="Y9" s="8"/>
      <c r="Z9" s="8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spans="1:45" ht="20.25" customHeight="1">
      <c r="A10" s="4"/>
      <c r="B10" s="8"/>
      <c r="C10" s="8"/>
      <c r="D10" s="32"/>
      <c r="E10" s="32"/>
      <c r="F10" s="99" t="s">
        <v>4</v>
      </c>
      <c r="G10" s="35"/>
      <c r="H10" s="125">
        <f>IF(H66="",0,H66)</f>
        <v>0</v>
      </c>
      <c r="I10" s="125">
        <f t="shared" ref="I10:S10" si="1">IF(I66="",0,I66)</f>
        <v>0</v>
      </c>
      <c r="J10" s="125">
        <f t="shared" si="1"/>
        <v>0</v>
      </c>
      <c r="K10" s="125">
        <f t="shared" si="1"/>
        <v>0</v>
      </c>
      <c r="L10" s="125">
        <f t="shared" si="1"/>
        <v>0</v>
      </c>
      <c r="M10" s="125">
        <f t="shared" si="1"/>
        <v>0</v>
      </c>
      <c r="N10" s="125">
        <f t="shared" si="1"/>
        <v>0</v>
      </c>
      <c r="O10" s="125">
        <f t="shared" si="1"/>
        <v>0</v>
      </c>
      <c r="P10" s="125">
        <f t="shared" si="1"/>
        <v>0</v>
      </c>
      <c r="Q10" s="125">
        <f t="shared" si="1"/>
        <v>0</v>
      </c>
      <c r="R10" s="125">
        <f t="shared" si="1"/>
        <v>0</v>
      </c>
      <c r="S10" s="125">
        <f t="shared" si="1"/>
        <v>0</v>
      </c>
      <c r="T10" s="183"/>
      <c r="U10" s="126">
        <f>SUM(H10:S10)</f>
        <v>0</v>
      </c>
      <c r="V10" s="151" t="str">
        <f>Y4</f>
        <v>Kn</v>
      </c>
      <c r="W10" s="8"/>
      <c r="X10" s="8"/>
      <c r="Y10" s="8"/>
      <c r="Z10" s="8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ht="3.75" customHeight="1">
      <c r="A11" s="4"/>
      <c r="B11" s="8"/>
      <c r="C11" s="8"/>
      <c r="D11" s="32"/>
      <c r="E11" s="32"/>
      <c r="F11" s="36"/>
      <c r="G11" s="35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184"/>
      <c r="V11" s="8"/>
      <c r="W11" s="8"/>
      <c r="X11" s="8"/>
      <c r="Y11" s="8"/>
      <c r="Z11" s="8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</row>
    <row r="12" spans="1:45" ht="16.5" customHeight="1">
      <c r="A12" s="4"/>
      <c r="B12" s="8"/>
      <c r="C12" s="8"/>
      <c r="D12" s="109"/>
      <c r="E12" s="109"/>
      <c r="F12" s="127" t="s">
        <v>5</v>
      </c>
      <c r="G12" s="128"/>
      <c r="H12" s="185">
        <f t="shared" ref="H12:R12" si="2">IF(H9="", 0-H10,H9-H10)</f>
        <v>0</v>
      </c>
      <c r="I12" s="185">
        <f t="shared" si="2"/>
        <v>0</v>
      </c>
      <c r="J12" s="185">
        <f t="shared" si="2"/>
        <v>0</v>
      </c>
      <c r="K12" s="185">
        <f t="shared" si="2"/>
        <v>0</v>
      </c>
      <c r="L12" s="185">
        <f t="shared" si="2"/>
        <v>0</v>
      </c>
      <c r="M12" s="185">
        <f t="shared" si="2"/>
        <v>0</v>
      </c>
      <c r="N12" s="185">
        <f t="shared" si="2"/>
        <v>0</v>
      </c>
      <c r="O12" s="185">
        <f t="shared" si="2"/>
        <v>0</v>
      </c>
      <c r="P12" s="185">
        <f t="shared" si="2"/>
        <v>0</v>
      </c>
      <c r="Q12" s="185">
        <f t="shared" si="2"/>
        <v>0</v>
      </c>
      <c r="R12" s="185">
        <f t="shared" si="2"/>
        <v>0</v>
      </c>
      <c r="S12" s="185">
        <f>IF(S9="", 0-S10,S9-S10)</f>
        <v>0</v>
      </c>
      <c r="T12" s="186"/>
      <c r="U12" s="185">
        <f>IF(U9="", 0-U10,U9-U10)</f>
        <v>0</v>
      </c>
      <c r="V12" s="150" t="str">
        <f>Y4</f>
        <v>Kn</v>
      </c>
      <c r="W12" s="8"/>
      <c r="X12" s="8"/>
      <c r="Y12" s="8"/>
      <c r="Z12" s="8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23.25" customHeight="1">
      <c r="A13" s="4"/>
      <c r="B13" s="8"/>
      <c r="C13" s="8"/>
      <c r="D13" s="32"/>
      <c r="E13" s="32"/>
      <c r="F13" s="136" t="s">
        <v>164</v>
      </c>
      <c r="G13" s="122"/>
      <c r="H13" s="137">
        <f>(H12)</f>
        <v>0</v>
      </c>
      <c r="I13" s="137">
        <f>(H13+I12)</f>
        <v>0</v>
      </c>
      <c r="J13" s="137">
        <f>(I13+J12)</f>
        <v>0</v>
      </c>
      <c r="K13" s="138">
        <f>(J13+K12)</f>
        <v>0</v>
      </c>
      <c r="L13" s="138">
        <f>(K13+L12)</f>
        <v>0</v>
      </c>
      <c r="M13" s="138">
        <f t="shared" ref="M13:U13" si="3">(L13+M12)</f>
        <v>0</v>
      </c>
      <c r="N13" s="138">
        <f t="shared" si="3"/>
        <v>0</v>
      </c>
      <c r="O13" s="138">
        <f t="shared" si="3"/>
        <v>0</v>
      </c>
      <c r="P13" s="138">
        <f t="shared" si="3"/>
        <v>0</v>
      </c>
      <c r="Q13" s="138">
        <f t="shared" si="3"/>
        <v>0</v>
      </c>
      <c r="R13" s="138">
        <f t="shared" si="3"/>
        <v>0</v>
      </c>
      <c r="S13" s="138">
        <f t="shared" si="3"/>
        <v>0</v>
      </c>
      <c r="T13" s="137">
        <f t="shared" si="3"/>
        <v>0</v>
      </c>
      <c r="U13" s="137">
        <f t="shared" si="3"/>
        <v>0</v>
      </c>
      <c r="V13" s="153" t="str">
        <f>Y4</f>
        <v>Kn</v>
      </c>
      <c r="W13" s="8"/>
      <c r="X13" s="8"/>
      <c r="Y13" s="8"/>
      <c r="Z13" s="8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12" customHeight="1">
      <c r="A14" s="4"/>
      <c r="B14" s="8"/>
      <c r="C14" s="8"/>
      <c r="D14" s="32"/>
      <c r="E14" s="32"/>
      <c r="F14" s="110"/>
      <c r="G14" s="111"/>
      <c r="H14" s="112"/>
      <c r="I14" s="112"/>
      <c r="J14" s="112"/>
      <c r="K14" s="113"/>
      <c r="L14" s="113"/>
      <c r="M14" s="113"/>
      <c r="N14" s="113"/>
      <c r="O14" s="113"/>
      <c r="P14" s="113"/>
      <c r="Q14" s="113"/>
      <c r="R14" s="113"/>
      <c r="S14" s="113"/>
      <c r="T14" s="112"/>
      <c r="U14" s="112"/>
      <c r="V14" s="8"/>
      <c r="W14" s="8"/>
      <c r="X14" s="8"/>
      <c r="Y14" s="8"/>
      <c r="Z14" s="8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8.25" customHeight="1">
      <c r="A15" s="4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0"/>
      <c r="W15" s="10"/>
      <c r="X15" s="10"/>
      <c r="Y15" s="10"/>
      <c r="Z15" s="10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 ht="15.75">
      <c r="A16" s="4"/>
      <c r="B16" s="8"/>
      <c r="C16" s="9"/>
      <c r="D16" s="133" t="s">
        <v>0</v>
      </c>
      <c r="E16" s="133"/>
      <c r="F16" s="73" t="s">
        <v>154</v>
      </c>
      <c r="G16" s="74"/>
      <c r="H16" s="75" t="s">
        <v>126</v>
      </c>
      <c r="I16" s="75" t="s">
        <v>127</v>
      </c>
      <c r="J16" s="75" t="s">
        <v>128</v>
      </c>
      <c r="K16" s="75" t="s">
        <v>129</v>
      </c>
      <c r="L16" s="75" t="s">
        <v>130</v>
      </c>
      <c r="M16" s="75" t="s">
        <v>131</v>
      </c>
      <c r="N16" s="75" t="s">
        <v>132</v>
      </c>
      <c r="O16" s="75" t="s">
        <v>133</v>
      </c>
      <c r="P16" s="75" t="s">
        <v>134</v>
      </c>
      <c r="Q16" s="75" t="s">
        <v>135</v>
      </c>
      <c r="R16" s="75" t="s">
        <v>136</v>
      </c>
      <c r="S16" s="75" t="s">
        <v>137</v>
      </c>
      <c r="T16" s="9"/>
      <c r="U16" s="78" t="s">
        <v>1</v>
      </c>
      <c r="V16" s="115" t="s">
        <v>155</v>
      </c>
      <c r="W16" s="10"/>
      <c r="X16" s="10"/>
      <c r="Y16" s="10"/>
      <c r="Z16" s="10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</row>
    <row r="17" spans="1:45">
      <c r="A17" s="4"/>
      <c r="B17" s="8"/>
      <c r="C17" s="9"/>
      <c r="D17" s="9"/>
      <c r="E17" s="9"/>
      <c r="F17" s="181" t="str">
        <f>'P r i h o d i '!E11</f>
        <v>Plaća I</v>
      </c>
      <c r="G17" s="57"/>
      <c r="H17" s="58" t="str">
        <f>IF('P r i h o d i '!G11="","",'P r i h o d i '!G11)</f>
        <v/>
      </c>
      <c r="I17" s="58" t="str">
        <f>IF('P r i h o d i '!H11="","",'P r i h o d i '!H11)</f>
        <v/>
      </c>
      <c r="J17" s="58" t="str">
        <f>IF('P r i h o d i '!I11="","",'P r i h o d i '!I11)</f>
        <v/>
      </c>
      <c r="K17" s="58" t="str">
        <f>IF('P r i h o d i '!J11="","",'P r i h o d i '!J11)</f>
        <v/>
      </c>
      <c r="L17" s="58" t="str">
        <f>IF('P r i h o d i '!K11="","",'P r i h o d i '!K11)</f>
        <v/>
      </c>
      <c r="M17" s="58" t="str">
        <f>IF('P r i h o d i '!L11="","",'P r i h o d i '!L11)</f>
        <v/>
      </c>
      <c r="N17" s="58" t="str">
        <f>IF('P r i h o d i '!M11="","",'P r i h o d i '!M11)</f>
        <v/>
      </c>
      <c r="O17" s="58" t="str">
        <f>IF('P r i h o d i '!N11="","",'P r i h o d i '!N11)</f>
        <v/>
      </c>
      <c r="P17" s="58" t="str">
        <f>IF('P r i h o d i '!O11="","",'P r i h o d i '!O11)</f>
        <v/>
      </c>
      <c r="Q17" s="58" t="str">
        <f>IF('P r i h o d i '!P11="","",'P r i h o d i '!P11)</f>
        <v/>
      </c>
      <c r="R17" s="58" t="str">
        <f>IF('P r i h o d i '!Q11="","",'P r i h o d i '!Q11)</f>
        <v/>
      </c>
      <c r="S17" s="58" t="str">
        <f>IF('P r i h o d i '!R11="","",'P r i h o d i '!R11)</f>
        <v/>
      </c>
      <c r="T17" s="13"/>
      <c r="U17" s="50" t="str">
        <f t="shared" ref="U17:U26" si="4">IF(SUM(H17:S17)=0,"",SUM(H17:S17))</f>
        <v/>
      </c>
      <c r="V17" s="116" t="str">
        <f>IF(U17="","", (U17/$U$28))</f>
        <v/>
      </c>
      <c r="W17" s="10"/>
      <c r="X17" s="10"/>
      <c r="Y17" s="10"/>
      <c r="Z17" s="10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</row>
    <row r="18" spans="1:45">
      <c r="A18" s="4"/>
      <c r="B18" s="8"/>
      <c r="C18" s="9"/>
      <c r="D18" s="9"/>
      <c r="E18" s="9"/>
      <c r="F18" s="181" t="str">
        <f>'P r i h o d i '!E12</f>
        <v>Plaća II</v>
      </c>
      <c r="G18" s="57"/>
      <c r="H18" s="58" t="str">
        <f>IF('P r i h o d i '!G12="","",'P r i h o d i '!G12)</f>
        <v/>
      </c>
      <c r="I18" s="58" t="str">
        <f>IF('P r i h o d i '!H12="","",'P r i h o d i '!H12)</f>
        <v/>
      </c>
      <c r="J18" s="58" t="str">
        <f>IF('P r i h o d i '!I12="","",'P r i h o d i '!I12)</f>
        <v/>
      </c>
      <c r="K18" s="58" t="str">
        <f>IF('P r i h o d i '!J12="","",'P r i h o d i '!J12)</f>
        <v/>
      </c>
      <c r="L18" s="58" t="str">
        <f>IF('P r i h o d i '!K12="","",'P r i h o d i '!K12)</f>
        <v/>
      </c>
      <c r="M18" s="58" t="str">
        <f>IF('P r i h o d i '!L12="","",'P r i h o d i '!L12)</f>
        <v/>
      </c>
      <c r="N18" s="58" t="str">
        <f>IF('P r i h o d i '!M12="","",'P r i h o d i '!M12)</f>
        <v/>
      </c>
      <c r="O18" s="58" t="str">
        <f>IF('P r i h o d i '!N12="","",'P r i h o d i '!N12)</f>
        <v/>
      </c>
      <c r="P18" s="58" t="str">
        <f>IF('P r i h o d i '!O12="","",'P r i h o d i '!O12)</f>
        <v/>
      </c>
      <c r="Q18" s="58" t="str">
        <f>IF('P r i h o d i '!P12="","",'P r i h o d i '!P12)</f>
        <v/>
      </c>
      <c r="R18" s="58" t="str">
        <f>IF('P r i h o d i '!Q12="","",'P r i h o d i '!Q12)</f>
        <v/>
      </c>
      <c r="S18" s="58" t="str">
        <f>IF('P r i h o d i '!R12="","",'P r i h o d i '!R12)</f>
        <v/>
      </c>
      <c r="T18" s="13"/>
      <c r="U18" s="50" t="str">
        <f t="shared" si="4"/>
        <v/>
      </c>
      <c r="V18" s="116" t="str">
        <f t="shared" ref="V18:V26" si="5">IF(U18="","", (U18/$U$28))</f>
        <v/>
      </c>
      <c r="W18" s="10"/>
      <c r="X18" s="10"/>
      <c r="Y18" s="10"/>
      <c r="Z18" s="10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>
      <c r="A19" s="4"/>
      <c r="B19" s="8"/>
      <c r="C19" s="9"/>
      <c r="D19" s="9"/>
      <c r="E19" s="9"/>
      <c r="F19" s="181" t="str">
        <f>'P r i h o d i '!E13</f>
        <v>Dividende</v>
      </c>
      <c r="G19" s="60"/>
      <c r="H19" s="58" t="str">
        <f>IF('P r i h o d i '!G13="","",'P r i h o d i '!G13)</f>
        <v/>
      </c>
      <c r="I19" s="58" t="str">
        <f>IF('P r i h o d i '!H13="","",'P r i h o d i '!H13)</f>
        <v/>
      </c>
      <c r="J19" s="58" t="str">
        <f>IF('P r i h o d i '!I13="","",'P r i h o d i '!I13)</f>
        <v/>
      </c>
      <c r="K19" s="58" t="str">
        <f>IF('P r i h o d i '!J13="","",'P r i h o d i '!J13)</f>
        <v/>
      </c>
      <c r="L19" s="58" t="str">
        <f>IF('P r i h o d i '!K13="","",'P r i h o d i '!K13)</f>
        <v/>
      </c>
      <c r="M19" s="58" t="str">
        <f>IF('P r i h o d i '!L13="","",'P r i h o d i '!L13)</f>
        <v/>
      </c>
      <c r="N19" s="58" t="str">
        <f>IF('P r i h o d i '!M13="","",'P r i h o d i '!M13)</f>
        <v/>
      </c>
      <c r="O19" s="58" t="str">
        <f>IF('P r i h o d i '!N13="","",'P r i h o d i '!N13)</f>
        <v/>
      </c>
      <c r="P19" s="58" t="str">
        <f>IF('P r i h o d i '!O13="","",'P r i h o d i '!O13)</f>
        <v/>
      </c>
      <c r="Q19" s="58" t="str">
        <f>IF('P r i h o d i '!P13="","",'P r i h o d i '!P13)</f>
        <v/>
      </c>
      <c r="R19" s="58" t="str">
        <f>IF('P r i h o d i '!Q13="","",'P r i h o d i '!Q13)</f>
        <v/>
      </c>
      <c r="S19" s="58" t="str">
        <f>IF('P r i h o d i '!R13="","",'P r i h o d i '!R13)</f>
        <v/>
      </c>
      <c r="T19" s="13"/>
      <c r="U19" s="50" t="str">
        <f t="shared" si="4"/>
        <v/>
      </c>
      <c r="V19" s="116" t="str">
        <f t="shared" si="5"/>
        <v/>
      </c>
      <c r="W19" s="10"/>
      <c r="X19" s="10"/>
      <c r="Y19" s="10"/>
      <c r="Z19" s="10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</row>
    <row r="20" spans="1:45">
      <c r="A20" s="4"/>
      <c r="B20" s="8"/>
      <c r="C20" s="9"/>
      <c r="D20" s="9"/>
      <c r="E20" s="9"/>
      <c r="F20" s="181" t="str">
        <f>'P r i h o d i '!E14</f>
        <v>Dnevnice</v>
      </c>
      <c r="G20" s="60"/>
      <c r="H20" s="58" t="str">
        <f>IF('P r i h o d i '!G14="","",'P r i h o d i '!G14)</f>
        <v/>
      </c>
      <c r="I20" s="58" t="str">
        <f>IF('P r i h o d i '!H14="","",'P r i h o d i '!H14)</f>
        <v/>
      </c>
      <c r="J20" s="58" t="str">
        <f>IF('P r i h o d i '!I14="","",'P r i h o d i '!I14)</f>
        <v/>
      </c>
      <c r="K20" s="58" t="str">
        <f>IF('P r i h o d i '!J14="","",'P r i h o d i '!J14)</f>
        <v/>
      </c>
      <c r="L20" s="58" t="str">
        <f>IF('P r i h o d i '!K14="","",'P r i h o d i '!K14)</f>
        <v/>
      </c>
      <c r="M20" s="58" t="str">
        <f>IF('P r i h o d i '!L14="","",'P r i h o d i '!L14)</f>
        <v/>
      </c>
      <c r="N20" s="58" t="str">
        <f>IF('P r i h o d i '!M14="","",'P r i h o d i '!M14)</f>
        <v/>
      </c>
      <c r="O20" s="58" t="str">
        <f>IF('P r i h o d i '!N14="","",'P r i h o d i '!N14)</f>
        <v/>
      </c>
      <c r="P20" s="58" t="str">
        <f>IF('P r i h o d i '!O14="","",'P r i h o d i '!O14)</f>
        <v/>
      </c>
      <c r="Q20" s="58" t="str">
        <f>IF('P r i h o d i '!P14="","",'P r i h o d i '!P14)</f>
        <v/>
      </c>
      <c r="R20" s="58" t="str">
        <f>IF('P r i h o d i '!Q14="","",'P r i h o d i '!Q14)</f>
        <v/>
      </c>
      <c r="S20" s="58" t="str">
        <f>IF('P r i h o d i '!R14="","",'P r i h o d i '!R14)</f>
        <v/>
      </c>
      <c r="T20" s="13"/>
      <c r="U20" s="50" t="str">
        <f t="shared" si="4"/>
        <v/>
      </c>
      <c r="V20" s="116" t="str">
        <f t="shared" si="5"/>
        <v/>
      </c>
      <c r="W20" s="10"/>
      <c r="X20" s="10"/>
      <c r="Y20" s="10"/>
      <c r="Z20" s="10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</row>
    <row r="21" spans="1:45">
      <c r="A21" s="4"/>
      <c r="B21" s="8"/>
      <c r="C21" s="9"/>
      <c r="D21" s="9"/>
      <c r="E21" s="9"/>
      <c r="F21" s="181" t="str">
        <f>'P r i h o d i '!E15</f>
        <v>Honorari</v>
      </c>
      <c r="G21" s="60"/>
      <c r="H21" s="58" t="str">
        <f>IF('P r i h o d i '!G15="","",'P r i h o d i '!G15)</f>
        <v/>
      </c>
      <c r="I21" s="58" t="str">
        <f>IF('P r i h o d i '!H15="","",'P r i h o d i '!H15)</f>
        <v/>
      </c>
      <c r="J21" s="58" t="str">
        <f>IF('P r i h o d i '!I15="","",'P r i h o d i '!I15)</f>
        <v/>
      </c>
      <c r="K21" s="58" t="str">
        <f>IF('P r i h o d i '!J15="","",'P r i h o d i '!J15)</f>
        <v/>
      </c>
      <c r="L21" s="58" t="str">
        <f>IF('P r i h o d i '!K15="","",'P r i h o d i '!K15)</f>
        <v/>
      </c>
      <c r="M21" s="58" t="str">
        <f>IF('P r i h o d i '!L15="","",'P r i h o d i '!L15)</f>
        <v/>
      </c>
      <c r="N21" s="58" t="str">
        <f>IF('P r i h o d i '!M15="","",'P r i h o d i '!M15)</f>
        <v/>
      </c>
      <c r="O21" s="58" t="str">
        <f>IF('P r i h o d i '!N15="","",'P r i h o d i '!N15)</f>
        <v/>
      </c>
      <c r="P21" s="58" t="str">
        <f>IF('P r i h o d i '!O15="","",'P r i h o d i '!O15)</f>
        <v/>
      </c>
      <c r="Q21" s="58" t="str">
        <f>IF('P r i h o d i '!P15="","",'P r i h o d i '!P15)</f>
        <v/>
      </c>
      <c r="R21" s="58" t="str">
        <f>IF('P r i h o d i '!Q15="","",'P r i h o d i '!Q15)</f>
        <v/>
      </c>
      <c r="S21" s="58" t="str">
        <f>IF('P r i h o d i '!R15="","",'P r i h o d i '!R15)</f>
        <v/>
      </c>
      <c r="T21" s="13"/>
      <c r="U21" s="50" t="str">
        <f t="shared" si="4"/>
        <v/>
      </c>
      <c r="V21" s="116" t="str">
        <f t="shared" si="5"/>
        <v/>
      </c>
      <c r="W21" s="10"/>
      <c r="X21" s="10"/>
      <c r="Y21" s="10"/>
      <c r="Z21" s="10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1:45">
      <c r="A22" s="4"/>
      <c r="B22" s="8"/>
      <c r="C22" s="9"/>
      <c r="D22" s="9"/>
      <c r="E22" s="9"/>
      <c r="F22" s="181" t="str">
        <f>'P r i h o d i '!E16</f>
        <v>Kamata na štednju</v>
      </c>
      <c r="G22" s="60"/>
      <c r="H22" s="58" t="str">
        <f>IF('P r i h o d i '!G16="","",'P r i h o d i '!G16)</f>
        <v/>
      </c>
      <c r="I22" s="58" t="str">
        <f>IF('P r i h o d i '!H16="","",'P r i h o d i '!H16)</f>
        <v/>
      </c>
      <c r="J22" s="58" t="str">
        <f>IF('P r i h o d i '!I16="","",'P r i h o d i '!I16)</f>
        <v/>
      </c>
      <c r="K22" s="58" t="str">
        <f>IF('P r i h o d i '!J16="","",'P r i h o d i '!J16)</f>
        <v/>
      </c>
      <c r="L22" s="58" t="str">
        <f>IF('P r i h o d i '!K16="","",'P r i h o d i '!K16)</f>
        <v/>
      </c>
      <c r="M22" s="58" t="str">
        <f>IF('P r i h o d i '!L16="","",'P r i h o d i '!L16)</f>
        <v/>
      </c>
      <c r="N22" s="58" t="str">
        <f>IF('P r i h o d i '!M16="","",'P r i h o d i '!M16)</f>
        <v/>
      </c>
      <c r="O22" s="58" t="str">
        <f>IF('P r i h o d i '!N16="","",'P r i h o d i '!N16)</f>
        <v/>
      </c>
      <c r="P22" s="58" t="str">
        <f>IF('P r i h o d i '!O16="","",'P r i h o d i '!O16)</f>
        <v/>
      </c>
      <c r="Q22" s="58" t="str">
        <f>IF('P r i h o d i '!P16="","",'P r i h o d i '!P16)</f>
        <v/>
      </c>
      <c r="R22" s="58" t="str">
        <f>IF('P r i h o d i '!Q16="","",'P r i h o d i '!Q16)</f>
        <v/>
      </c>
      <c r="S22" s="58" t="str">
        <f>IF('P r i h o d i '!R16="","",'P r i h o d i '!R16)</f>
        <v/>
      </c>
      <c r="T22" s="13"/>
      <c r="U22" s="50" t="str">
        <f t="shared" si="4"/>
        <v/>
      </c>
      <c r="V22" s="116" t="str">
        <f t="shared" si="5"/>
        <v/>
      </c>
      <c r="W22" s="10"/>
      <c r="X22" s="10"/>
      <c r="Y22" s="10"/>
      <c r="Z22" s="10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>
      <c r="A23" s="4"/>
      <c r="B23" s="8"/>
      <c r="C23" s="9"/>
      <c r="D23" s="9"/>
      <c r="E23" s="9"/>
      <c r="F23" s="181" t="str">
        <f>'P r i h o d i '!E17</f>
        <v>Naknade</v>
      </c>
      <c r="G23" s="60"/>
      <c r="H23" s="58" t="str">
        <f>IF('P r i h o d i '!G17="","",'P r i h o d i '!G17)</f>
        <v/>
      </c>
      <c r="I23" s="58" t="str">
        <f>IF('P r i h o d i '!H17="","",'P r i h o d i '!H17)</f>
        <v/>
      </c>
      <c r="J23" s="58" t="str">
        <f>IF('P r i h o d i '!I17="","",'P r i h o d i '!I17)</f>
        <v/>
      </c>
      <c r="K23" s="58" t="str">
        <f>IF('P r i h o d i '!J17="","",'P r i h o d i '!J17)</f>
        <v/>
      </c>
      <c r="L23" s="58" t="str">
        <f>IF('P r i h o d i '!K17="","",'P r i h o d i '!K17)</f>
        <v/>
      </c>
      <c r="M23" s="58" t="str">
        <f>IF('P r i h o d i '!L17="","",'P r i h o d i '!L17)</f>
        <v/>
      </c>
      <c r="N23" s="58" t="str">
        <f>IF('P r i h o d i '!M17="","",'P r i h o d i '!M17)</f>
        <v/>
      </c>
      <c r="O23" s="58" t="str">
        <f>IF('P r i h o d i '!N17="","",'P r i h o d i '!N17)</f>
        <v/>
      </c>
      <c r="P23" s="58" t="str">
        <f>IF('P r i h o d i '!O17="","",'P r i h o d i '!O17)</f>
        <v/>
      </c>
      <c r="Q23" s="58" t="str">
        <f>IF('P r i h o d i '!P17="","",'P r i h o d i '!P17)</f>
        <v/>
      </c>
      <c r="R23" s="58" t="str">
        <f>IF('P r i h o d i '!Q17="","",'P r i h o d i '!Q17)</f>
        <v/>
      </c>
      <c r="S23" s="58" t="str">
        <f>IF('P r i h o d i '!R17="","",'P r i h o d i '!R17)</f>
        <v/>
      </c>
      <c r="T23" s="13"/>
      <c r="U23" s="50" t="str">
        <f t="shared" si="4"/>
        <v/>
      </c>
      <c r="V23" s="116" t="str">
        <f t="shared" si="5"/>
        <v/>
      </c>
      <c r="W23" s="10"/>
      <c r="X23" s="10"/>
      <c r="Y23" s="10"/>
      <c r="Z23" s="10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>
      <c r="A24" s="4"/>
      <c r="B24" s="8"/>
      <c r="C24" s="9"/>
      <c r="D24" s="9"/>
      <c r="E24" s="9"/>
      <c r="F24" s="181" t="str">
        <f>'P r i h o d i '!E18</f>
        <v>Prihodi od rente</v>
      </c>
      <c r="G24" s="60"/>
      <c r="H24" s="58" t="str">
        <f>IF('P r i h o d i '!G18="","",'P r i h o d i '!G18)</f>
        <v/>
      </c>
      <c r="I24" s="58" t="str">
        <f>IF('P r i h o d i '!H18="","",'P r i h o d i '!H18)</f>
        <v/>
      </c>
      <c r="J24" s="58" t="str">
        <f>IF('P r i h o d i '!I18="","",'P r i h o d i '!I18)</f>
        <v/>
      </c>
      <c r="K24" s="58" t="str">
        <f>IF('P r i h o d i '!J18="","",'P r i h o d i '!J18)</f>
        <v/>
      </c>
      <c r="L24" s="58" t="str">
        <f>IF('P r i h o d i '!K18="","",'P r i h o d i '!K18)</f>
        <v/>
      </c>
      <c r="M24" s="58" t="str">
        <f>IF('P r i h o d i '!L18="","",'P r i h o d i '!L18)</f>
        <v/>
      </c>
      <c r="N24" s="58" t="str">
        <f>IF('P r i h o d i '!M18="","",'P r i h o d i '!M18)</f>
        <v/>
      </c>
      <c r="O24" s="58" t="str">
        <f>IF('P r i h o d i '!N18="","",'P r i h o d i '!N18)</f>
        <v/>
      </c>
      <c r="P24" s="58" t="str">
        <f>IF('P r i h o d i '!O18="","",'P r i h o d i '!O18)</f>
        <v/>
      </c>
      <c r="Q24" s="58" t="str">
        <f>IF('P r i h o d i '!P18="","",'P r i h o d i '!P18)</f>
        <v/>
      </c>
      <c r="R24" s="58" t="str">
        <f>IF('P r i h o d i '!Q18="","",'P r i h o d i '!Q18)</f>
        <v/>
      </c>
      <c r="S24" s="58" t="str">
        <f>IF('P r i h o d i '!R18="","",'P r i h o d i '!R18)</f>
        <v/>
      </c>
      <c r="T24" s="13"/>
      <c r="U24" s="50" t="str">
        <f t="shared" si="4"/>
        <v/>
      </c>
      <c r="V24" s="116" t="str">
        <f t="shared" si="5"/>
        <v/>
      </c>
      <c r="W24" s="10"/>
      <c r="X24" s="10"/>
      <c r="Y24" s="10"/>
      <c r="Z24" s="10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>
      <c r="A25" s="4"/>
      <c r="B25" s="8"/>
      <c r="C25" s="9"/>
      <c r="D25" s="9"/>
      <c r="E25" s="9"/>
      <c r="F25" s="181">
        <f>'P r i h o d i '!E19</f>
        <v>0</v>
      </c>
      <c r="G25" s="60"/>
      <c r="H25" s="58" t="str">
        <f>IF('P r i h o d i '!G19="","",'P r i h o d i '!G19)</f>
        <v/>
      </c>
      <c r="I25" s="58" t="str">
        <f>IF('P r i h o d i '!H19="","",'P r i h o d i '!H19)</f>
        <v/>
      </c>
      <c r="J25" s="58" t="str">
        <f>IF('P r i h o d i '!I19="","",'P r i h o d i '!I19)</f>
        <v/>
      </c>
      <c r="K25" s="58" t="str">
        <f>IF('P r i h o d i '!J19="","",'P r i h o d i '!J19)</f>
        <v/>
      </c>
      <c r="L25" s="58" t="str">
        <f>IF('P r i h o d i '!K19="","",'P r i h o d i '!K19)</f>
        <v/>
      </c>
      <c r="M25" s="58" t="str">
        <f>IF('P r i h o d i '!L19="","",'P r i h o d i '!L19)</f>
        <v/>
      </c>
      <c r="N25" s="58" t="str">
        <f>IF('P r i h o d i '!M19="","",'P r i h o d i '!M19)</f>
        <v/>
      </c>
      <c r="O25" s="58" t="str">
        <f>IF('P r i h o d i '!N19="","",'P r i h o d i '!N19)</f>
        <v/>
      </c>
      <c r="P25" s="58" t="str">
        <f>IF('P r i h o d i '!O19="","",'P r i h o d i '!O19)</f>
        <v/>
      </c>
      <c r="Q25" s="58" t="str">
        <f>IF('P r i h o d i '!P19="","",'P r i h o d i '!P19)</f>
        <v/>
      </c>
      <c r="R25" s="58" t="str">
        <f>IF('P r i h o d i '!Q19="","",'P r i h o d i '!Q19)</f>
        <v/>
      </c>
      <c r="S25" s="58" t="str">
        <f>IF('P r i h o d i '!R19="","",'P r i h o d i '!R19)</f>
        <v/>
      </c>
      <c r="T25" s="13"/>
      <c r="U25" s="50" t="str">
        <f t="shared" si="4"/>
        <v/>
      </c>
      <c r="V25" s="116" t="str">
        <f t="shared" si="5"/>
        <v/>
      </c>
      <c r="W25" s="10"/>
      <c r="X25" s="10"/>
      <c r="Y25" s="10"/>
      <c r="Z25" s="10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>
      <c r="A26" s="4"/>
      <c r="B26" s="8"/>
      <c r="C26" s="9"/>
      <c r="D26" s="10"/>
      <c r="E26" s="10"/>
      <c r="F26" s="181">
        <f>'P r i h o d i '!E20</f>
        <v>0</v>
      </c>
      <c r="G26" s="76"/>
      <c r="H26" s="58" t="str">
        <f>IF('P r i h o d i '!G20="","",'P r i h o d i '!G20)</f>
        <v/>
      </c>
      <c r="I26" s="58" t="str">
        <f>IF('P r i h o d i '!H20="","",'P r i h o d i '!H20)</f>
        <v/>
      </c>
      <c r="J26" s="58" t="str">
        <f>IF('P r i h o d i '!I20="","",'P r i h o d i '!I20)</f>
        <v/>
      </c>
      <c r="K26" s="58" t="str">
        <f>IF('P r i h o d i '!J20="","",'P r i h o d i '!J20)</f>
        <v/>
      </c>
      <c r="L26" s="58" t="str">
        <f>IF('P r i h o d i '!K20="","",'P r i h o d i '!K20)</f>
        <v/>
      </c>
      <c r="M26" s="58" t="str">
        <f>IF('P r i h o d i '!L20="","",'P r i h o d i '!L20)</f>
        <v/>
      </c>
      <c r="N26" s="58" t="str">
        <f>IF('P r i h o d i '!M20="","",'P r i h o d i '!M20)</f>
        <v/>
      </c>
      <c r="O26" s="58" t="str">
        <f>IF('P r i h o d i '!N20="","",'P r i h o d i '!N20)</f>
        <v/>
      </c>
      <c r="P26" s="58" t="str">
        <f>IF('P r i h o d i '!O20="","",'P r i h o d i '!O20)</f>
        <v/>
      </c>
      <c r="Q26" s="58" t="str">
        <f>IF('P r i h o d i '!P20="","",'P r i h o d i '!P20)</f>
        <v/>
      </c>
      <c r="R26" s="58" t="str">
        <f>IF('P r i h o d i '!Q20="","",'P r i h o d i '!Q20)</f>
        <v/>
      </c>
      <c r="S26" s="58" t="str">
        <f>IF('P r i h o d i '!R20="","",'P r i h o d i '!R20)</f>
        <v/>
      </c>
      <c r="T26" s="13"/>
      <c r="U26" s="50" t="str">
        <f t="shared" si="4"/>
        <v/>
      </c>
      <c r="V26" s="116" t="str">
        <f t="shared" si="5"/>
        <v/>
      </c>
      <c r="W26" s="10"/>
      <c r="X26" s="10"/>
      <c r="Y26" s="10"/>
      <c r="Z26" s="10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3.75" customHeight="1">
      <c r="A27" s="4"/>
      <c r="B27" s="8"/>
      <c r="C27" s="9"/>
      <c r="D27" s="9"/>
      <c r="E27" s="9"/>
      <c r="F27" s="9"/>
      <c r="G27" s="10"/>
      <c r="H27" s="15"/>
      <c r="I27" s="1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6"/>
      <c r="U27" s="16"/>
      <c r="V27" s="10"/>
      <c r="W27" s="10"/>
      <c r="X27" s="10"/>
      <c r="Y27" s="10"/>
      <c r="Z27" s="10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15.75">
      <c r="A28" s="4"/>
      <c r="B28" s="8"/>
      <c r="C28" s="9"/>
      <c r="D28" s="9"/>
      <c r="E28" s="9"/>
      <c r="F28" s="62" t="s">
        <v>1</v>
      </c>
      <c r="G28" s="17"/>
      <c r="H28" s="50" t="str">
        <f>(IF(SUM(H17:H26)=0,"",SUM(H17:H26)))</f>
        <v/>
      </c>
      <c r="I28" s="50" t="str">
        <f t="shared" ref="I28:S28" si="6">(IF(SUM(I17:I26)=0,"",SUM(I17:I26)))</f>
        <v/>
      </c>
      <c r="J28" s="50" t="str">
        <f t="shared" si="6"/>
        <v/>
      </c>
      <c r="K28" s="50" t="str">
        <f t="shared" si="6"/>
        <v/>
      </c>
      <c r="L28" s="50" t="str">
        <f t="shared" si="6"/>
        <v/>
      </c>
      <c r="M28" s="50" t="str">
        <f t="shared" si="6"/>
        <v/>
      </c>
      <c r="N28" s="50" t="str">
        <f t="shared" si="6"/>
        <v/>
      </c>
      <c r="O28" s="50" t="str">
        <f t="shared" si="6"/>
        <v/>
      </c>
      <c r="P28" s="50" t="str">
        <f t="shared" si="6"/>
        <v/>
      </c>
      <c r="Q28" s="50" t="str">
        <f t="shared" si="6"/>
        <v/>
      </c>
      <c r="R28" s="50" t="str">
        <f t="shared" si="6"/>
        <v/>
      </c>
      <c r="S28" s="50" t="str">
        <f t="shared" si="6"/>
        <v/>
      </c>
      <c r="T28" s="16"/>
      <c r="U28" s="148">
        <f>SUM(U17:U26)</f>
        <v>0</v>
      </c>
      <c r="V28" s="149" t="str">
        <f>Y4</f>
        <v>Kn</v>
      </c>
      <c r="W28" s="10"/>
      <c r="X28" s="10"/>
      <c r="Y28" s="10"/>
      <c r="Z28" s="10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15.75">
      <c r="A29" s="4"/>
      <c r="B29" s="8"/>
      <c r="C29" s="9"/>
      <c r="D29" s="9"/>
      <c r="E29" s="9"/>
      <c r="F29" s="119" t="s">
        <v>155</v>
      </c>
      <c r="G29" s="120"/>
      <c r="H29" s="121" t="str">
        <f>IF(H28="","", (H28/$U$28))</f>
        <v/>
      </c>
      <c r="I29" s="121" t="str">
        <f t="shared" ref="I29:S29" si="7">IF(I28="","", (I28/$U$28))</f>
        <v/>
      </c>
      <c r="J29" s="121" t="str">
        <f t="shared" si="7"/>
        <v/>
      </c>
      <c r="K29" s="121" t="str">
        <f t="shared" si="7"/>
        <v/>
      </c>
      <c r="L29" s="121" t="str">
        <f t="shared" si="7"/>
        <v/>
      </c>
      <c r="M29" s="121" t="str">
        <f t="shared" si="7"/>
        <v/>
      </c>
      <c r="N29" s="121" t="str">
        <f t="shared" si="7"/>
        <v/>
      </c>
      <c r="O29" s="121" t="str">
        <f t="shared" si="7"/>
        <v/>
      </c>
      <c r="P29" s="121" t="str">
        <f t="shared" si="7"/>
        <v/>
      </c>
      <c r="Q29" s="121" t="str">
        <f t="shared" si="7"/>
        <v/>
      </c>
      <c r="R29" s="121" t="str">
        <f t="shared" si="7"/>
        <v/>
      </c>
      <c r="S29" s="121" t="str">
        <f t="shared" si="7"/>
        <v/>
      </c>
      <c r="T29" s="16"/>
      <c r="U29" s="101"/>
      <c r="V29" s="10"/>
      <c r="W29" s="10"/>
      <c r="X29" s="10"/>
      <c r="Y29" s="10"/>
      <c r="Z29" s="10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</row>
    <row r="30" spans="1:45" ht="15.75">
      <c r="A30" s="4"/>
      <c r="B30" s="8"/>
      <c r="C30" s="9"/>
      <c r="D30" s="9"/>
      <c r="E30" s="9"/>
      <c r="F30" s="119"/>
      <c r="G30" s="120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6"/>
      <c r="U30" s="101"/>
      <c r="V30" s="10"/>
      <c r="W30" s="10"/>
      <c r="X30" s="10"/>
      <c r="Y30" s="10"/>
      <c r="Z30" s="10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</row>
    <row r="31" spans="1:45" ht="15.75">
      <c r="A31" s="4"/>
      <c r="B31" s="8"/>
      <c r="C31" s="9"/>
      <c r="D31" s="9"/>
      <c r="E31" s="9"/>
      <c r="F31" s="119"/>
      <c r="G31" s="120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6"/>
      <c r="U31" s="101"/>
      <c r="V31" s="10"/>
      <c r="W31" s="10"/>
      <c r="X31" s="10"/>
      <c r="Y31" s="189"/>
      <c r="Z31" s="10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ht="15.75">
      <c r="A32" s="4"/>
      <c r="B32" s="8"/>
      <c r="C32" s="9"/>
      <c r="D32" s="9"/>
      <c r="E32" s="9"/>
      <c r="F32" s="119"/>
      <c r="G32" s="120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6"/>
      <c r="U32" s="101"/>
      <c r="V32" s="10"/>
      <c r="W32" s="10"/>
      <c r="X32" s="10"/>
      <c r="Y32" s="10"/>
      <c r="Z32" s="10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ht="15.75">
      <c r="A33" s="4"/>
      <c r="B33" s="8"/>
      <c r="C33" s="9"/>
      <c r="D33" s="9"/>
      <c r="E33" s="9"/>
      <c r="F33" s="119"/>
      <c r="G33" s="120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6"/>
      <c r="U33" s="101"/>
      <c r="V33" s="10"/>
      <c r="W33" s="10"/>
      <c r="X33" s="10"/>
      <c r="Y33" s="10"/>
      <c r="Z33" s="10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ht="15.75">
      <c r="A34" s="4"/>
      <c r="B34" s="8"/>
      <c r="C34" s="9"/>
      <c r="D34" s="9"/>
      <c r="E34" s="9"/>
      <c r="F34" s="119"/>
      <c r="G34" s="120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6"/>
      <c r="U34" s="101"/>
      <c r="V34" s="10"/>
      <c r="W34" s="10"/>
      <c r="X34" s="10"/>
      <c r="Y34" s="10"/>
      <c r="Z34" s="10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ht="15.75">
      <c r="A35" s="4"/>
      <c r="B35" s="8"/>
      <c r="C35" s="9"/>
      <c r="D35" s="9"/>
      <c r="E35" s="9"/>
      <c r="F35" s="119"/>
      <c r="G35" s="120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6"/>
      <c r="U35" s="101"/>
      <c r="V35" s="10"/>
      <c r="W35" s="10"/>
      <c r="X35" s="10"/>
      <c r="Y35" s="10"/>
      <c r="Z35" s="10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ht="15.75">
      <c r="A36" s="4"/>
      <c r="B36" s="8"/>
      <c r="C36" s="9"/>
      <c r="D36" s="9"/>
      <c r="E36" s="9"/>
      <c r="F36" s="119"/>
      <c r="G36" s="120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6"/>
      <c r="U36" s="101"/>
      <c r="V36" s="10"/>
      <c r="W36" s="10"/>
      <c r="X36" s="10"/>
      <c r="Y36" s="10"/>
      <c r="Z36" s="10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ht="15.75">
      <c r="A37" s="4"/>
      <c r="B37" s="8"/>
      <c r="C37" s="9"/>
      <c r="D37" s="9"/>
      <c r="E37" s="9"/>
      <c r="F37" s="119"/>
      <c r="G37" s="120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6"/>
      <c r="U37" s="101"/>
      <c r="V37" s="10"/>
      <c r="W37" s="10"/>
      <c r="X37" s="10"/>
      <c r="Y37" s="10"/>
      <c r="Z37" s="10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15.75">
      <c r="A38" s="4"/>
      <c r="B38" s="8"/>
      <c r="C38" s="9"/>
      <c r="D38" s="9"/>
      <c r="E38" s="9"/>
      <c r="F38" s="119"/>
      <c r="G38" s="120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6"/>
      <c r="U38" s="101"/>
      <c r="V38" s="10"/>
      <c r="W38" s="10"/>
      <c r="X38" s="10"/>
      <c r="Y38" s="10"/>
      <c r="Z38" s="10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ht="15.75">
      <c r="A39" s="4"/>
      <c r="B39" s="8"/>
      <c r="C39" s="9"/>
      <c r="D39" s="9"/>
      <c r="E39" s="9"/>
      <c r="F39" s="119"/>
      <c r="G39" s="120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6"/>
      <c r="U39" s="101"/>
      <c r="V39" s="10"/>
      <c r="W39" s="10"/>
      <c r="X39" s="10"/>
      <c r="Y39" s="10"/>
      <c r="Z39" s="10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ht="15.75">
      <c r="A40" s="4"/>
      <c r="B40" s="8"/>
      <c r="C40" s="9"/>
      <c r="D40" s="9"/>
      <c r="E40" s="9"/>
      <c r="F40" s="119"/>
      <c r="G40" s="120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6"/>
      <c r="U40" s="101"/>
      <c r="V40" s="10"/>
      <c r="W40" s="10"/>
      <c r="X40" s="10"/>
      <c r="Y40" s="10"/>
      <c r="Z40" s="10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ht="15.75">
      <c r="A41" s="4"/>
      <c r="B41" s="8"/>
      <c r="C41" s="9"/>
      <c r="D41" s="9"/>
      <c r="E41" s="9"/>
      <c r="F41" s="119"/>
      <c r="G41" s="120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6"/>
      <c r="U41" s="101"/>
      <c r="V41" s="10"/>
      <c r="W41" s="10"/>
      <c r="X41" s="10"/>
      <c r="Y41" s="10"/>
      <c r="Z41" s="10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>
      <c r="A42" s="4"/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10"/>
      <c r="W42" s="10"/>
      <c r="X42" s="10"/>
      <c r="Y42" s="10"/>
      <c r="Z42" s="10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>
      <c r="A43" s="4"/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10"/>
      <c r="W43" s="10"/>
      <c r="X43" s="10"/>
      <c r="Y43" s="10"/>
      <c r="Z43" s="10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5" ht="15.75">
      <c r="A44" s="2"/>
      <c r="B44" s="2"/>
      <c r="C44" s="1"/>
      <c r="D44" s="134" t="s">
        <v>7</v>
      </c>
      <c r="E44" s="134"/>
      <c r="F44" s="73" t="s">
        <v>154</v>
      </c>
      <c r="G44" s="74"/>
      <c r="H44" s="75" t="s">
        <v>126</v>
      </c>
      <c r="I44" s="75" t="s">
        <v>127</v>
      </c>
      <c r="J44" s="75" t="s">
        <v>128</v>
      </c>
      <c r="K44" s="75" t="s">
        <v>129</v>
      </c>
      <c r="L44" s="75" t="s">
        <v>130</v>
      </c>
      <c r="M44" s="75" t="s">
        <v>131</v>
      </c>
      <c r="N44" s="75" t="s">
        <v>132</v>
      </c>
      <c r="O44" s="75" t="s">
        <v>133</v>
      </c>
      <c r="P44" s="75" t="s">
        <v>134</v>
      </c>
      <c r="Q44" s="75" t="s">
        <v>135</v>
      </c>
      <c r="R44" s="75" t="s">
        <v>136</v>
      </c>
      <c r="S44" s="75" t="s">
        <v>137</v>
      </c>
      <c r="T44" s="9"/>
      <c r="U44" s="79" t="s">
        <v>1</v>
      </c>
      <c r="V44" s="117" t="s">
        <v>155</v>
      </c>
      <c r="W44" s="10"/>
      <c r="X44" s="10"/>
      <c r="Y44" s="10"/>
      <c r="Z44" s="10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5">
      <c r="A45" s="2"/>
      <c r="B45" s="2"/>
      <c r="C45" s="1"/>
      <c r="D45" s="9"/>
      <c r="E45" s="167" t="s">
        <v>266</v>
      </c>
      <c r="F45" s="178" t="s">
        <v>159</v>
      </c>
      <c r="G45" s="57"/>
      <c r="H45" s="58" t="str">
        <f>('1 Auto'!G22)</f>
        <v/>
      </c>
      <c r="I45" s="58" t="str">
        <f>('1 Auto'!H22)</f>
        <v/>
      </c>
      <c r="J45" s="58" t="str">
        <f>('1 Auto'!I22)</f>
        <v/>
      </c>
      <c r="K45" s="58" t="str">
        <f>('1 Auto'!J22)</f>
        <v/>
      </c>
      <c r="L45" s="58" t="str">
        <f>('1 Auto'!K22)</f>
        <v/>
      </c>
      <c r="M45" s="58" t="str">
        <f>('1 Auto'!L22)</f>
        <v/>
      </c>
      <c r="N45" s="58" t="str">
        <f>('1 Auto'!M22)</f>
        <v/>
      </c>
      <c r="O45" s="58" t="str">
        <f>('1 Auto'!N22)</f>
        <v/>
      </c>
      <c r="P45" s="58" t="str">
        <f>('1 Auto'!O22)</f>
        <v/>
      </c>
      <c r="Q45" s="58" t="str">
        <f>('1 Auto'!P22)</f>
        <v/>
      </c>
      <c r="R45" s="58" t="str">
        <f>('1 Auto'!Q22)</f>
        <v/>
      </c>
      <c r="S45" s="58" t="str">
        <f>('1 Auto'!R22)</f>
        <v/>
      </c>
      <c r="T45" s="13"/>
      <c r="U45" s="52" t="str">
        <f t="shared" ref="U45:U63" si="8">IF(SUM(H45:S45)=0,"",SUM(H45:S45))</f>
        <v/>
      </c>
      <c r="V45" s="118" t="str">
        <f t="shared" ref="V45:V63" si="9">IF(U45="","", (U45/$U$66))</f>
        <v/>
      </c>
      <c r="W45" s="10"/>
      <c r="X45" s="10"/>
      <c r="Y45" s="10"/>
      <c r="Z45" s="10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5">
      <c r="A46" s="2"/>
      <c r="B46" s="2"/>
      <c r="C46" s="1"/>
      <c r="D46" s="9"/>
      <c r="E46" s="167" t="s">
        <v>267</v>
      </c>
      <c r="F46" s="179" t="s">
        <v>17</v>
      </c>
      <c r="G46" s="60"/>
      <c r="H46" s="58" t="str">
        <f>('2 Cistoca'!G22)</f>
        <v/>
      </c>
      <c r="I46" s="58" t="str">
        <f>('2 Cistoca'!H22)</f>
        <v/>
      </c>
      <c r="J46" s="58" t="str">
        <f>('2 Cistoca'!I22)</f>
        <v/>
      </c>
      <c r="K46" s="58" t="str">
        <f>('2 Cistoca'!J22)</f>
        <v/>
      </c>
      <c r="L46" s="58" t="str">
        <f>('2 Cistoca'!K22)</f>
        <v/>
      </c>
      <c r="M46" s="58" t="str">
        <f>('2 Cistoca'!L22)</f>
        <v/>
      </c>
      <c r="N46" s="58" t="str">
        <f>('2 Cistoca'!M22)</f>
        <v/>
      </c>
      <c r="O46" s="58" t="str">
        <f>('2 Cistoca'!N22)</f>
        <v/>
      </c>
      <c r="P46" s="58" t="str">
        <f>('2 Cistoca'!O22)</f>
        <v/>
      </c>
      <c r="Q46" s="58" t="str">
        <f>('2 Cistoca'!P22)</f>
        <v/>
      </c>
      <c r="R46" s="58" t="str">
        <f>('2 Cistoca'!Q22)</f>
        <v/>
      </c>
      <c r="S46" s="58" t="str">
        <f>('2 Cistoca'!R22)</f>
        <v/>
      </c>
      <c r="T46" s="13"/>
      <c r="U46" s="52" t="str">
        <f t="shared" si="8"/>
        <v/>
      </c>
      <c r="V46" s="118" t="str">
        <f t="shared" si="9"/>
        <v/>
      </c>
      <c r="W46" s="10"/>
      <c r="X46" s="10"/>
      <c r="Y46" s="10"/>
      <c r="Z46" s="10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5">
      <c r="A47" s="2"/>
      <c r="B47" s="2"/>
      <c r="C47" s="1"/>
      <c r="D47" s="9"/>
      <c r="E47" s="167" t="s">
        <v>268</v>
      </c>
      <c r="F47" s="179" t="s">
        <v>149</v>
      </c>
      <c r="G47" s="60"/>
      <c r="H47" s="61" t="str">
        <f>('3 Dzep'!G22)</f>
        <v/>
      </c>
      <c r="I47" s="61" t="str">
        <f>('3 Dzep'!H22)</f>
        <v/>
      </c>
      <c r="J47" s="61" t="str">
        <f>('3 Dzep'!I22)</f>
        <v/>
      </c>
      <c r="K47" s="61" t="str">
        <f>('3 Dzep'!J22)</f>
        <v/>
      </c>
      <c r="L47" s="61" t="str">
        <f>('3 Dzep'!K22)</f>
        <v/>
      </c>
      <c r="M47" s="61" t="str">
        <f>('3 Dzep'!L22)</f>
        <v/>
      </c>
      <c r="N47" s="61" t="str">
        <f>('3 Dzep'!M22)</f>
        <v/>
      </c>
      <c r="O47" s="61" t="str">
        <f>('3 Dzep'!N22)</f>
        <v/>
      </c>
      <c r="P47" s="61" t="str">
        <f>('3 Dzep'!O22)</f>
        <v/>
      </c>
      <c r="Q47" s="61" t="str">
        <f>('3 Dzep'!P22)</f>
        <v/>
      </c>
      <c r="R47" s="61" t="str">
        <f>('3 Dzep'!Q22)</f>
        <v/>
      </c>
      <c r="S47" s="61" t="str">
        <f>('3 Dzep'!R22)</f>
        <v/>
      </c>
      <c r="T47" s="13"/>
      <c r="U47" s="52" t="str">
        <f t="shared" si="8"/>
        <v/>
      </c>
      <c r="V47" s="118" t="str">
        <f t="shared" si="9"/>
        <v/>
      </c>
      <c r="W47" s="10"/>
      <c r="X47" s="10"/>
      <c r="Y47" s="10"/>
      <c r="Z47" s="10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5">
      <c r="A48" s="2"/>
      <c r="B48" s="2"/>
      <c r="C48" s="1"/>
      <c r="D48" s="9"/>
      <c r="E48" s="167" t="s">
        <v>269</v>
      </c>
      <c r="F48" s="179" t="s">
        <v>254</v>
      </c>
      <c r="G48" s="60"/>
      <c r="H48" s="61" t="str">
        <f>'4 Higijena'!G22</f>
        <v/>
      </c>
      <c r="I48" s="61" t="str">
        <f>'4 Higijena'!H22</f>
        <v/>
      </c>
      <c r="J48" s="61" t="str">
        <f>'4 Higijena'!I22</f>
        <v/>
      </c>
      <c r="K48" s="61" t="str">
        <f>'4 Higijena'!J22</f>
        <v/>
      </c>
      <c r="L48" s="61" t="str">
        <f>'4 Higijena'!K22</f>
        <v/>
      </c>
      <c r="M48" s="61" t="str">
        <f>'4 Higijena'!L22</f>
        <v/>
      </c>
      <c r="N48" s="61" t="str">
        <f>'4 Higijena'!M22</f>
        <v/>
      </c>
      <c r="O48" s="61" t="str">
        <f>'4 Higijena'!N22</f>
        <v/>
      </c>
      <c r="P48" s="61" t="str">
        <f>'4 Higijena'!O22</f>
        <v/>
      </c>
      <c r="Q48" s="61" t="str">
        <f>'4 Higijena'!P22</f>
        <v/>
      </c>
      <c r="R48" s="61" t="str">
        <f>'4 Higijena'!Q22</f>
        <v/>
      </c>
      <c r="S48" s="61" t="str">
        <f>'4 Higijena'!R22</f>
        <v/>
      </c>
      <c r="T48" s="13"/>
      <c r="U48" s="52" t="str">
        <f t="shared" si="8"/>
        <v/>
      </c>
      <c r="V48" s="118" t="str">
        <f t="shared" si="9"/>
        <v/>
      </c>
      <c r="W48" s="10"/>
      <c r="X48" s="10"/>
      <c r="Y48" s="10"/>
      <c r="Z48" s="10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>
      <c r="A49" s="2"/>
      <c r="B49" s="2"/>
      <c r="C49" s="1"/>
      <c r="D49" s="9"/>
      <c r="E49" s="167" t="s">
        <v>270</v>
      </c>
      <c r="F49" s="179" t="s">
        <v>141</v>
      </c>
      <c r="G49" s="60"/>
      <c r="H49" s="61" t="str">
        <f>'5 Hrana'!G22</f>
        <v/>
      </c>
      <c r="I49" s="61" t="str">
        <f>'5 Hrana'!H22</f>
        <v/>
      </c>
      <c r="J49" s="61" t="str">
        <f>'5 Hrana'!I22</f>
        <v/>
      </c>
      <c r="K49" s="61" t="str">
        <f>'5 Hrana'!J22</f>
        <v/>
      </c>
      <c r="L49" s="61" t="str">
        <f>'5 Hrana'!K22</f>
        <v/>
      </c>
      <c r="M49" s="61" t="str">
        <f>'5 Hrana'!L22</f>
        <v/>
      </c>
      <c r="N49" s="61" t="str">
        <f>'5 Hrana'!M22</f>
        <v/>
      </c>
      <c r="O49" s="61" t="str">
        <f>'5 Hrana'!N22</f>
        <v/>
      </c>
      <c r="P49" s="61" t="str">
        <f>'5 Hrana'!O22</f>
        <v/>
      </c>
      <c r="Q49" s="61" t="str">
        <f>'5 Hrana'!P22</f>
        <v/>
      </c>
      <c r="R49" s="61" t="str">
        <f>'5 Hrana'!Q22</f>
        <v/>
      </c>
      <c r="S49" s="61" t="str">
        <f>'5 Hrana'!R22</f>
        <v/>
      </c>
      <c r="T49" s="13"/>
      <c r="U49" s="52" t="str">
        <f t="shared" si="8"/>
        <v/>
      </c>
      <c r="V49" s="118" t="str">
        <f t="shared" si="9"/>
        <v/>
      </c>
      <c r="W49" s="10"/>
      <c r="X49" s="10"/>
      <c r="Y49" s="10"/>
      <c r="Z49" s="10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>
      <c r="A50" s="2"/>
      <c r="B50" s="2"/>
      <c r="C50" s="1"/>
      <c r="D50" s="9"/>
      <c r="E50" s="167" t="s">
        <v>271</v>
      </c>
      <c r="F50" s="179" t="s">
        <v>10</v>
      </c>
      <c r="G50" s="60"/>
      <c r="H50" s="61" t="str">
        <f>'6 Javni P'!G22</f>
        <v/>
      </c>
      <c r="I50" s="61" t="str">
        <f>'6 Javni P'!H22</f>
        <v/>
      </c>
      <c r="J50" s="61" t="str">
        <f>'6 Javni P'!I22</f>
        <v/>
      </c>
      <c r="K50" s="61" t="str">
        <f>'6 Javni P'!J22</f>
        <v/>
      </c>
      <c r="L50" s="61" t="str">
        <f>'6 Javni P'!K22</f>
        <v/>
      </c>
      <c r="M50" s="61" t="str">
        <f>'6 Javni P'!L22</f>
        <v/>
      </c>
      <c r="N50" s="61" t="str">
        <f>'6 Javni P'!M22</f>
        <v/>
      </c>
      <c r="O50" s="61" t="str">
        <f>'6 Javni P'!N22</f>
        <v/>
      </c>
      <c r="P50" s="61" t="str">
        <f>'6 Javni P'!O22</f>
        <v/>
      </c>
      <c r="Q50" s="61" t="str">
        <f>'6 Javni P'!P22</f>
        <v/>
      </c>
      <c r="R50" s="61" t="str">
        <f>'6 Javni P'!Q22</f>
        <v/>
      </c>
      <c r="S50" s="61" t="str">
        <f>'6 Javni P'!R22</f>
        <v/>
      </c>
      <c r="T50" s="13"/>
      <c r="U50" s="52" t="str">
        <f t="shared" si="8"/>
        <v/>
      </c>
      <c r="V50" s="118" t="str">
        <f t="shared" si="9"/>
        <v/>
      </c>
      <c r="W50" s="10"/>
      <c r="X50" s="10"/>
      <c r="Y50" s="10"/>
      <c r="Z50" s="10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>
      <c r="A51" s="2"/>
      <c r="B51" s="2"/>
      <c r="C51" s="1"/>
      <c r="D51" s="9"/>
      <c r="E51" s="167" t="s">
        <v>272</v>
      </c>
      <c r="F51" s="179" t="s">
        <v>146</v>
      </c>
      <c r="G51" s="60"/>
      <c r="H51" s="61" t="str">
        <f>'7 Kredit'!G22</f>
        <v/>
      </c>
      <c r="I51" s="61" t="str">
        <f>'7 Kredit'!H22</f>
        <v/>
      </c>
      <c r="J51" s="61" t="str">
        <f>'7 Kredit'!I22</f>
        <v/>
      </c>
      <c r="K51" s="61" t="str">
        <f>'7 Kredit'!J22</f>
        <v/>
      </c>
      <c r="L51" s="61" t="str">
        <f>'7 Kredit'!K22</f>
        <v/>
      </c>
      <c r="M51" s="61" t="str">
        <f>'7 Kredit'!L22</f>
        <v/>
      </c>
      <c r="N51" s="61" t="str">
        <f>'7 Kredit'!M22</f>
        <v/>
      </c>
      <c r="O51" s="61" t="str">
        <f>'7 Kredit'!N22</f>
        <v/>
      </c>
      <c r="P51" s="61" t="str">
        <f>'7 Kredit'!O22</f>
        <v/>
      </c>
      <c r="Q51" s="61" t="str">
        <f>'7 Kredit'!P22</f>
        <v/>
      </c>
      <c r="R51" s="61" t="str">
        <f>'7 Kredit'!Q22</f>
        <v/>
      </c>
      <c r="S51" s="61" t="str">
        <f>'7 Kredit'!R22</f>
        <v/>
      </c>
      <c r="T51" s="13"/>
      <c r="U51" s="52" t="str">
        <f t="shared" si="8"/>
        <v/>
      </c>
      <c r="V51" s="118" t="str">
        <f t="shared" si="9"/>
        <v/>
      </c>
      <c r="W51" s="10"/>
      <c r="X51" s="10"/>
      <c r="Y51" s="10"/>
      <c r="Z51" s="10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>
      <c r="A52" s="2"/>
      <c r="B52" s="2"/>
      <c r="C52" s="1"/>
      <c r="D52" s="9"/>
      <c r="E52" s="167" t="s">
        <v>273</v>
      </c>
      <c r="F52" s="179" t="s">
        <v>265</v>
      </c>
      <c r="G52" s="60"/>
      <c r="H52" s="61" t="str">
        <f>'8 Kucanstvo'!G22</f>
        <v/>
      </c>
      <c r="I52" s="61" t="str">
        <f>'8 Kucanstvo'!H22</f>
        <v/>
      </c>
      <c r="J52" s="61" t="str">
        <f>'8 Kucanstvo'!I22</f>
        <v/>
      </c>
      <c r="K52" s="61" t="str">
        <f>'8 Kucanstvo'!J22</f>
        <v/>
      </c>
      <c r="L52" s="61" t="str">
        <f>'8 Kucanstvo'!K22</f>
        <v/>
      </c>
      <c r="M52" s="61" t="str">
        <f>'8 Kucanstvo'!L22</f>
        <v/>
      </c>
      <c r="N52" s="61" t="str">
        <f>'8 Kucanstvo'!M22</f>
        <v/>
      </c>
      <c r="O52" s="61" t="str">
        <f>'8 Kucanstvo'!N22</f>
        <v/>
      </c>
      <c r="P52" s="61" t="str">
        <f>'8 Kucanstvo'!O22</f>
        <v/>
      </c>
      <c r="Q52" s="61" t="str">
        <f>'8 Kucanstvo'!P22</f>
        <v/>
      </c>
      <c r="R52" s="61" t="str">
        <f>'8 Kucanstvo'!Q22</f>
        <v/>
      </c>
      <c r="S52" s="61" t="str">
        <f>'8 Kucanstvo'!R22</f>
        <v/>
      </c>
      <c r="T52" s="13"/>
      <c r="U52" s="52" t="str">
        <f t="shared" si="8"/>
        <v/>
      </c>
      <c r="V52" s="118" t="str">
        <f t="shared" si="9"/>
        <v/>
      </c>
      <c r="W52" s="10"/>
      <c r="X52" s="10"/>
      <c r="Y52" s="10"/>
      <c r="Z52" s="10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>
      <c r="A53" s="2"/>
      <c r="B53" s="49"/>
      <c r="C53" s="1"/>
      <c r="D53" s="9"/>
      <c r="E53" s="167" t="s">
        <v>274</v>
      </c>
      <c r="F53" s="179" t="s">
        <v>151</v>
      </c>
      <c r="G53" s="60"/>
      <c r="H53" s="61" t="str">
        <f>'9 K. Ljubimci'!G22</f>
        <v/>
      </c>
      <c r="I53" s="61" t="str">
        <f>'9 K. Ljubimci'!H22</f>
        <v/>
      </c>
      <c r="J53" s="61" t="str">
        <f>'9 K. Ljubimci'!I22</f>
        <v/>
      </c>
      <c r="K53" s="61" t="str">
        <f>'9 K. Ljubimci'!J22</f>
        <v/>
      </c>
      <c r="L53" s="61" t="str">
        <f>'9 K. Ljubimci'!K22</f>
        <v/>
      </c>
      <c r="M53" s="61" t="str">
        <f>'9 K. Ljubimci'!L22</f>
        <v/>
      </c>
      <c r="N53" s="61" t="str">
        <f>'9 K. Ljubimci'!M22</f>
        <v/>
      </c>
      <c r="O53" s="61" t="str">
        <f>'9 K. Ljubimci'!N22</f>
        <v/>
      </c>
      <c r="P53" s="61" t="str">
        <f>'9 K. Ljubimci'!O22</f>
        <v/>
      </c>
      <c r="Q53" s="61" t="str">
        <f>'9 K. Ljubimci'!P22</f>
        <v/>
      </c>
      <c r="R53" s="61" t="str">
        <f>'9 K. Ljubimci'!Q22</f>
        <v/>
      </c>
      <c r="S53" s="61" t="str">
        <f>'9 K. Ljubimci'!R22</f>
        <v/>
      </c>
      <c r="T53" s="13"/>
      <c r="U53" s="52" t="str">
        <f t="shared" si="8"/>
        <v/>
      </c>
      <c r="V53" s="118" t="str">
        <f t="shared" si="9"/>
        <v/>
      </c>
      <c r="W53" s="10"/>
      <c r="X53" s="10"/>
      <c r="Y53" s="10"/>
      <c r="Z53" s="10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ht="15" customHeight="1">
      <c r="A54" s="2"/>
      <c r="B54" s="2"/>
      <c r="C54" s="1"/>
      <c r="D54" s="9"/>
      <c r="E54" s="167" t="s">
        <v>275</v>
      </c>
      <c r="F54" s="179" t="s">
        <v>148</v>
      </c>
      <c r="G54" s="60"/>
      <c r="H54" s="61" t="str">
        <f>'10 Kultura'!G22</f>
        <v/>
      </c>
      <c r="I54" s="61" t="str">
        <f>'10 Kultura'!H22</f>
        <v/>
      </c>
      <c r="J54" s="61" t="str">
        <f>'10 Kultura'!I22</f>
        <v/>
      </c>
      <c r="K54" s="61" t="str">
        <f>'10 Kultura'!J22</f>
        <v/>
      </c>
      <c r="L54" s="61" t="str">
        <f>'10 Kultura'!K22</f>
        <v/>
      </c>
      <c r="M54" s="61" t="str">
        <f>'10 Kultura'!L22</f>
        <v/>
      </c>
      <c r="N54" s="61" t="str">
        <f>'10 Kultura'!M22</f>
        <v/>
      </c>
      <c r="O54" s="61" t="str">
        <f>'10 Kultura'!N22</f>
        <v/>
      </c>
      <c r="P54" s="61" t="str">
        <f>'10 Kultura'!O22</f>
        <v/>
      </c>
      <c r="Q54" s="61" t="str">
        <f>'10 Kultura'!P22</f>
        <v/>
      </c>
      <c r="R54" s="61" t="str">
        <f>'10 Kultura'!Q22</f>
        <v/>
      </c>
      <c r="S54" s="61" t="str">
        <f>'10 Kultura'!R22</f>
        <v/>
      </c>
      <c r="T54" s="13"/>
      <c r="U54" s="52" t="str">
        <f t="shared" si="8"/>
        <v/>
      </c>
      <c r="V54" s="118" t="str">
        <f t="shared" si="9"/>
        <v/>
      </c>
      <c r="W54" s="10"/>
      <c r="X54" s="10"/>
      <c r="Y54" s="10"/>
      <c r="Z54" s="10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>
      <c r="A55" s="2"/>
      <c r="B55" s="2"/>
      <c r="C55" s="1"/>
      <c r="D55" s="9"/>
      <c r="E55" s="167" t="s">
        <v>276</v>
      </c>
      <c r="F55" s="179" t="s">
        <v>291</v>
      </c>
      <c r="G55" s="60"/>
      <c r="H55" s="61" t="str">
        <f>'11 Odijevanje'!G22</f>
        <v/>
      </c>
      <c r="I55" s="61" t="str">
        <f>'11 Odijevanje'!H22</f>
        <v/>
      </c>
      <c r="J55" s="61" t="str">
        <f>'11 Odijevanje'!I22</f>
        <v/>
      </c>
      <c r="K55" s="61" t="str">
        <f>'11 Odijevanje'!J22</f>
        <v/>
      </c>
      <c r="L55" s="61" t="str">
        <f>'11 Odijevanje'!K22</f>
        <v/>
      </c>
      <c r="M55" s="61" t="str">
        <f>'11 Odijevanje'!L22</f>
        <v/>
      </c>
      <c r="N55" s="61" t="str">
        <f>'11 Odijevanje'!M22</f>
        <v/>
      </c>
      <c r="O55" s="61" t="str">
        <f>'11 Odijevanje'!N22</f>
        <v/>
      </c>
      <c r="P55" s="61" t="str">
        <f>'11 Odijevanje'!O22</f>
        <v/>
      </c>
      <c r="Q55" s="61" t="str">
        <f>'11 Odijevanje'!P22</f>
        <v/>
      </c>
      <c r="R55" s="61" t="str">
        <f>'11 Odijevanje'!Q22</f>
        <v/>
      </c>
      <c r="S55" s="61" t="str">
        <f>'11 Odijevanje'!R22</f>
        <v/>
      </c>
      <c r="T55" s="13"/>
      <c r="U55" s="52" t="str">
        <f t="shared" si="8"/>
        <v/>
      </c>
      <c r="V55" s="118" t="str">
        <f t="shared" si="9"/>
        <v/>
      </c>
      <c r="W55" s="10"/>
      <c r="X55" s="10"/>
      <c r="Y55" s="10"/>
      <c r="Z55" s="10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>
      <c r="A56" s="3"/>
      <c r="B56" s="3"/>
      <c r="C56" s="1"/>
      <c r="D56" s="9"/>
      <c r="E56" s="167" t="s">
        <v>277</v>
      </c>
      <c r="F56" s="179" t="s">
        <v>152</v>
      </c>
      <c r="G56" s="60"/>
      <c r="H56" s="61" t="str">
        <f>'12 Odmor'!G22</f>
        <v/>
      </c>
      <c r="I56" s="61" t="str">
        <f>'12 Odmor'!H22</f>
        <v/>
      </c>
      <c r="J56" s="61" t="str">
        <f>'12 Odmor'!I22</f>
        <v/>
      </c>
      <c r="K56" s="61" t="str">
        <f>'12 Odmor'!J22</f>
        <v/>
      </c>
      <c r="L56" s="61" t="str">
        <f>'12 Odmor'!K22</f>
        <v/>
      </c>
      <c r="M56" s="61" t="str">
        <f>'12 Odmor'!L22</f>
        <v/>
      </c>
      <c r="N56" s="61" t="str">
        <f>'12 Odmor'!M22</f>
        <v/>
      </c>
      <c r="O56" s="61" t="str">
        <f>'12 Odmor'!N22</f>
        <v/>
      </c>
      <c r="P56" s="61" t="str">
        <f>'12 Odmor'!O22</f>
        <v/>
      </c>
      <c r="Q56" s="61" t="str">
        <f>'12 Odmor'!P22</f>
        <v/>
      </c>
      <c r="R56" s="61" t="str">
        <f>'12 Odmor'!Q22</f>
        <v/>
      </c>
      <c r="S56" s="61" t="str">
        <f>'12 Odmor'!R22</f>
        <v/>
      </c>
      <c r="T56" s="13"/>
      <c r="U56" s="52" t="str">
        <f t="shared" si="8"/>
        <v/>
      </c>
      <c r="V56" s="118" t="str">
        <f t="shared" si="9"/>
        <v/>
      </c>
      <c r="W56" s="10"/>
      <c r="X56" s="10"/>
      <c r="Y56" s="10"/>
      <c r="Z56" s="10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>
      <c r="A57" s="2"/>
      <c r="B57" s="2"/>
      <c r="C57" s="1"/>
      <c r="D57" s="9"/>
      <c r="E57" s="167" t="s">
        <v>278</v>
      </c>
      <c r="F57" s="179" t="s">
        <v>11</v>
      </c>
      <c r="G57" s="60"/>
      <c r="H57" s="61" t="str">
        <f>'13 Osiguranje'!G22</f>
        <v/>
      </c>
      <c r="I57" s="61" t="str">
        <f>'13 Osiguranje'!H22</f>
        <v/>
      </c>
      <c r="J57" s="61" t="str">
        <f>'13 Osiguranje'!I22</f>
        <v/>
      </c>
      <c r="K57" s="61" t="str">
        <f>'13 Osiguranje'!J22</f>
        <v/>
      </c>
      <c r="L57" s="61" t="str">
        <f>'13 Osiguranje'!K22</f>
        <v/>
      </c>
      <c r="M57" s="61" t="str">
        <f>'13 Osiguranje'!L22</f>
        <v/>
      </c>
      <c r="N57" s="61" t="str">
        <f>'13 Osiguranje'!M22</f>
        <v/>
      </c>
      <c r="O57" s="61" t="str">
        <f>'13 Osiguranje'!N22</f>
        <v/>
      </c>
      <c r="P57" s="61" t="str">
        <f>'13 Osiguranje'!O22</f>
        <v/>
      </c>
      <c r="Q57" s="61" t="str">
        <f>'13 Osiguranje'!P22</f>
        <v/>
      </c>
      <c r="R57" s="61" t="str">
        <f>'13 Osiguranje'!Q22</f>
        <v/>
      </c>
      <c r="S57" s="61" t="str">
        <f>'13 Osiguranje'!R22</f>
        <v/>
      </c>
      <c r="T57" s="13"/>
      <c r="U57" s="52" t="str">
        <f t="shared" si="8"/>
        <v/>
      </c>
      <c r="V57" s="118" t="str">
        <f t="shared" si="9"/>
        <v/>
      </c>
      <c r="W57" s="114"/>
      <c r="X57" s="114"/>
      <c r="Y57" s="114"/>
      <c r="Z57" s="114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>
      <c r="A58" s="2"/>
      <c r="B58" s="2"/>
      <c r="C58" s="1"/>
      <c r="D58" s="9"/>
      <c r="E58" s="167" t="s">
        <v>279</v>
      </c>
      <c r="F58" s="179" t="s">
        <v>142</v>
      </c>
      <c r="G58" s="60"/>
      <c r="H58" s="61" t="str">
        <f>'14 Rezije'!G22</f>
        <v/>
      </c>
      <c r="I58" s="61" t="str">
        <f>'14 Rezije'!H22</f>
        <v/>
      </c>
      <c r="J58" s="61" t="str">
        <f>'14 Rezije'!I22</f>
        <v/>
      </c>
      <c r="K58" s="61" t="str">
        <f>'14 Rezije'!J22</f>
        <v/>
      </c>
      <c r="L58" s="61" t="str">
        <f>'14 Rezije'!K22</f>
        <v/>
      </c>
      <c r="M58" s="61" t="str">
        <f>'14 Rezije'!L22</f>
        <v/>
      </c>
      <c r="N58" s="61" t="str">
        <f>'14 Rezije'!M22</f>
        <v/>
      </c>
      <c r="O58" s="61" t="str">
        <f>'14 Rezije'!N22</f>
        <v/>
      </c>
      <c r="P58" s="61" t="str">
        <f>'14 Rezije'!O22</f>
        <v/>
      </c>
      <c r="Q58" s="61" t="str">
        <f>'14 Rezije'!P22</f>
        <v/>
      </c>
      <c r="R58" s="61" t="str">
        <f>'14 Rezije'!Q22</f>
        <v/>
      </c>
      <c r="S58" s="61" t="str">
        <f>'14 Rezije'!R22</f>
        <v/>
      </c>
      <c r="T58" s="13"/>
      <c r="U58" s="52" t="str">
        <f t="shared" si="8"/>
        <v/>
      </c>
      <c r="V58" s="118" t="str">
        <f t="shared" si="9"/>
        <v/>
      </c>
      <c r="W58" s="114"/>
      <c r="X58" s="114"/>
      <c r="Y58" s="114"/>
      <c r="Z58" s="114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>
      <c r="A59" s="2"/>
      <c r="B59" s="2"/>
      <c r="C59" s="1"/>
      <c r="D59" s="9"/>
      <c r="E59" s="167" t="s">
        <v>280</v>
      </c>
      <c r="F59" s="179" t="s">
        <v>150</v>
      </c>
      <c r="G59" s="60"/>
      <c r="H59" s="61" t="str">
        <f>'15 Sport'!G22</f>
        <v/>
      </c>
      <c r="I59" s="61" t="str">
        <f>'15 Sport'!H22</f>
        <v/>
      </c>
      <c r="J59" s="61" t="str">
        <f>'15 Sport'!I22</f>
        <v/>
      </c>
      <c r="K59" s="61" t="str">
        <f>'15 Sport'!J22</f>
        <v/>
      </c>
      <c r="L59" s="61" t="str">
        <f>'15 Sport'!K22</f>
        <v/>
      </c>
      <c r="M59" s="61" t="str">
        <f>'15 Sport'!L22</f>
        <v/>
      </c>
      <c r="N59" s="61" t="str">
        <f>'15 Sport'!M22</f>
        <v/>
      </c>
      <c r="O59" s="61" t="str">
        <f>'15 Sport'!N22</f>
        <v/>
      </c>
      <c r="P59" s="61" t="str">
        <f>'15 Sport'!O22</f>
        <v/>
      </c>
      <c r="Q59" s="61" t="str">
        <f>'15 Sport'!P22</f>
        <v/>
      </c>
      <c r="R59" s="61" t="str">
        <f>'15 Sport'!Q22</f>
        <v/>
      </c>
      <c r="S59" s="61" t="str">
        <f>'15 Sport'!R22</f>
        <v/>
      </c>
      <c r="T59" s="13"/>
      <c r="U59" s="52" t="str">
        <f t="shared" si="8"/>
        <v/>
      </c>
      <c r="V59" s="118" t="str">
        <f t="shared" si="9"/>
        <v/>
      </c>
      <c r="W59" s="114"/>
      <c r="X59" s="114"/>
      <c r="Y59" s="114"/>
      <c r="Z59" s="114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>
      <c r="A60" s="2"/>
      <c r="B60" s="2"/>
      <c r="C60" s="1"/>
      <c r="D60" s="9"/>
      <c r="E60" s="167" t="s">
        <v>281</v>
      </c>
      <c r="F60" s="179" t="s">
        <v>144</v>
      </c>
      <c r="G60" s="60"/>
      <c r="H60" s="61" t="str">
        <f>'16 Stan'!G22</f>
        <v/>
      </c>
      <c r="I60" s="61" t="str">
        <f>'16 Stan'!H22</f>
        <v/>
      </c>
      <c r="J60" s="61" t="str">
        <f>'16 Stan'!I22</f>
        <v/>
      </c>
      <c r="K60" s="61" t="str">
        <f>'16 Stan'!J22</f>
        <v/>
      </c>
      <c r="L60" s="61" t="str">
        <f>'16 Stan'!K22</f>
        <v/>
      </c>
      <c r="M60" s="61" t="str">
        <f>'16 Stan'!L22</f>
        <v/>
      </c>
      <c r="N60" s="61" t="str">
        <f>'16 Stan'!M22</f>
        <v/>
      </c>
      <c r="O60" s="61" t="str">
        <f>'16 Stan'!N22</f>
        <v/>
      </c>
      <c r="P60" s="61" t="str">
        <f>'16 Stan'!O22</f>
        <v/>
      </c>
      <c r="Q60" s="61" t="str">
        <f>'16 Stan'!P22</f>
        <v/>
      </c>
      <c r="R60" s="61" t="str">
        <f>'16 Stan'!Q22</f>
        <v/>
      </c>
      <c r="S60" s="61" t="str">
        <f>'16 Stan'!R22</f>
        <v/>
      </c>
      <c r="T60" s="13"/>
      <c r="U60" s="52" t="str">
        <f t="shared" si="8"/>
        <v/>
      </c>
      <c r="V60" s="118" t="str">
        <f t="shared" si="9"/>
        <v/>
      </c>
      <c r="W60" s="1"/>
      <c r="X60" s="1"/>
      <c r="Y60" s="1"/>
      <c r="Z60" s="1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>
      <c r="A61" s="2"/>
      <c r="B61" s="2"/>
      <c r="C61" s="1"/>
      <c r="D61" s="9"/>
      <c r="E61" s="167" t="s">
        <v>282</v>
      </c>
      <c r="F61" s="178" t="s">
        <v>264</v>
      </c>
      <c r="G61" s="57"/>
      <c r="H61" s="58" t="str">
        <f>'17 Skola'!G22</f>
        <v/>
      </c>
      <c r="I61" s="58" t="str">
        <f>'17 Skola'!H22</f>
        <v/>
      </c>
      <c r="J61" s="58" t="str">
        <f>'17 Skola'!I22</f>
        <v/>
      </c>
      <c r="K61" s="58" t="str">
        <f>'17 Skola'!J22</f>
        <v/>
      </c>
      <c r="L61" s="58" t="str">
        <f>'17 Skola'!K22</f>
        <v/>
      </c>
      <c r="M61" s="58" t="str">
        <f>'17 Skola'!L22</f>
        <v/>
      </c>
      <c r="N61" s="58" t="str">
        <f>'17 Skola'!M22</f>
        <v/>
      </c>
      <c r="O61" s="58" t="str">
        <f>'17 Skola'!N22</f>
        <v/>
      </c>
      <c r="P61" s="58" t="str">
        <f>'17 Skola'!O22</f>
        <v/>
      </c>
      <c r="Q61" s="58" t="str">
        <f>'17 Skola'!P22</f>
        <v/>
      </c>
      <c r="R61" s="58" t="str">
        <f>'17 Skola'!Q22</f>
        <v/>
      </c>
      <c r="S61" s="58" t="str">
        <f>'17 Skola'!R22</f>
        <v/>
      </c>
      <c r="T61" s="59"/>
      <c r="U61" s="52" t="str">
        <f t="shared" si="8"/>
        <v/>
      </c>
      <c r="V61" s="118" t="str">
        <f t="shared" si="9"/>
        <v/>
      </c>
      <c r="W61" s="1"/>
      <c r="X61" s="1"/>
      <c r="Y61" s="1"/>
      <c r="Z61" s="1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>
      <c r="A62" s="2"/>
      <c r="B62" s="2"/>
      <c r="C62" s="1"/>
      <c r="D62" s="9"/>
      <c r="E62" s="167" t="s">
        <v>283</v>
      </c>
      <c r="F62" s="179" t="s">
        <v>145</v>
      </c>
      <c r="G62" s="60"/>
      <c r="H62" s="61" t="str">
        <f>'18 Telekom'!G22</f>
        <v/>
      </c>
      <c r="I62" s="61" t="str">
        <f>'18 Telekom'!H22</f>
        <v/>
      </c>
      <c r="J62" s="61" t="str">
        <f>'18 Telekom'!I22</f>
        <v/>
      </c>
      <c r="K62" s="61" t="str">
        <f>'18 Telekom'!J22</f>
        <v/>
      </c>
      <c r="L62" s="61" t="str">
        <f>'18 Telekom'!K22</f>
        <v/>
      </c>
      <c r="M62" s="61" t="str">
        <f>'18 Telekom'!L22</f>
        <v/>
      </c>
      <c r="N62" s="61" t="str">
        <f>'18 Telekom'!M22</f>
        <v/>
      </c>
      <c r="O62" s="61" t="str">
        <f>'18 Telekom'!N22</f>
        <v/>
      </c>
      <c r="P62" s="61" t="str">
        <f>'18 Telekom'!O22</f>
        <v/>
      </c>
      <c r="Q62" s="61" t="str">
        <f>'18 Telekom'!P22</f>
        <v/>
      </c>
      <c r="R62" s="61" t="str">
        <f>'18 Telekom'!Q22</f>
        <v/>
      </c>
      <c r="S62" s="61" t="str">
        <f>'18 Telekom'!R22</f>
        <v/>
      </c>
      <c r="T62" s="13"/>
      <c r="U62" s="52" t="str">
        <f t="shared" si="8"/>
        <v/>
      </c>
      <c r="V62" s="118" t="str">
        <f t="shared" si="9"/>
        <v/>
      </c>
      <c r="W62" s="1"/>
      <c r="X62" s="1"/>
      <c r="Y62" s="1"/>
      <c r="Z62" s="1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>
      <c r="A63" s="2"/>
      <c r="B63" s="49"/>
      <c r="C63" s="1"/>
      <c r="D63" s="9"/>
      <c r="E63" s="167" t="s">
        <v>284</v>
      </c>
      <c r="F63" s="178" t="s">
        <v>172</v>
      </c>
      <c r="G63" s="57"/>
      <c r="H63" s="58" t="str">
        <f>'19 Zdrav'!G22</f>
        <v/>
      </c>
      <c r="I63" s="58" t="str">
        <f>'19 Zdrav'!H22</f>
        <v/>
      </c>
      <c r="J63" s="58" t="str">
        <f>'19 Zdrav'!I22</f>
        <v/>
      </c>
      <c r="K63" s="58" t="str">
        <f>'19 Zdrav'!J22</f>
        <v/>
      </c>
      <c r="L63" s="58" t="str">
        <f>'19 Zdrav'!K22</f>
        <v/>
      </c>
      <c r="M63" s="58" t="str">
        <f>'19 Zdrav'!L22</f>
        <v/>
      </c>
      <c r="N63" s="58" t="str">
        <f>'19 Zdrav'!M22</f>
        <v/>
      </c>
      <c r="O63" s="58" t="str">
        <f>'19 Zdrav'!N22</f>
        <v/>
      </c>
      <c r="P63" s="58" t="str">
        <f>'19 Zdrav'!O22</f>
        <v/>
      </c>
      <c r="Q63" s="58" t="str">
        <f>'19 Zdrav'!P22</f>
        <v/>
      </c>
      <c r="R63" s="58" t="str">
        <f>'19 Zdrav'!Q22</f>
        <v/>
      </c>
      <c r="S63" s="58" t="str">
        <f>'19 Zdrav'!R22</f>
        <v/>
      </c>
      <c r="T63" s="13"/>
      <c r="U63" s="52" t="str">
        <f t="shared" si="8"/>
        <v/>
      </c>
      <c r="V63" s="118" t="str">
        <f t="shared" si="9"/>
        <v/>
      </c>
      <c r="W63" s="1"/>
      <c r="X63" s="1"/>
      <c r="Y63" s="1"/>
      <c r="Z63" s="1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ht="15" customHeight="1">
      <c r="A64" s="2"/>
      <c r="B64" s="49"/>
      <c r="C64" s="1"/>
      <c r="D64" s="9"/>
      <c r="E64" s="167" t="s">
        <v>285</v>
      </c>
      <c r="F64" s="180" t="s">
        <v>153</v>
      </c>
      <c r="G64" s="76"/>
      <c r="H64" s="77" t="str">
        <f>'20 Ostalo'!G22</f>
        <v/>
      </c>
      <c r="I64" s="77" t="str">
        <f>'20 Ostalo'!H22</f>
        <v/>
      </c>
      <c r="J64" s="77" t="str">
        <f>'20 Ostalo'!I22</f>
        <v/>
      </c>
      <c r="K64" s="77" t="str">
        <f>'20 Ostalo'!J22</f>
        <v/>
      </c>
      <c r="L64" s="77" t="str">
        <f>'20 Ostalo'!K22</f>
        <v/>
      </c>
      <c r="M64" s="77" t="str">
        <f>'20 Ostalo'!L22</f>
        <v/>
      </c>
      <c r="N64" s="77" t="str">
        <f>'20 Ostalo'!M22</f>
        <v/>
      </c>
      <c r="O64" s="77" t="str">
        <f>'20 Ostalo'!N22</f>
        <v/>
      </c>
      <c r="P64" s="77" t="str">
        <f>'20 Ostalo'!O22</f>
        <v/>
      </c>
      <c r="Q64" s="77" t="str">
        <f>'20 Ostalo'!P22</f>
        <v/>
      </c>
      <c r="R64" s="77" t="str">
        <f>'20 Ostalo'!Q22</f>
        <v/>
      </c>
      <c r="S64" s="77" t="str">
        <f>'20 Ostalo'!R22</f>
        <v/>
      </c>
      <c r="T64" s="13"/>
      <c r="U64" s="52" t="str">
        <f t="shared" ref="U64" si="10">IF(SUM(H64:S64)=0,"",SUM(H64:S64))</f>
        <v/>
      </c>
      <c r="V64" s="118" t="str">
        <f t="shared" ref="V64" si="11">IF(U64="","", (U64/$U$66))</f>
        <v/>
      </c>
      <c r="W64" s="1"/>
      <c r="X64" s="1"/>
      <c r="Y64" s="1"/>
      <c r="Z64" s="1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ht="3.75" customHeight="1">
      <c r="A65" s="2"/>
      <c r="B65" s="49"/>
      <c r="C65" s="1"/>
      <c r="D65" s="9"/>
      <c r="E65" s="9"/>
      <c r="F65" s="54"/>
      <c r="G65" s="10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11"/>
      <c r="U65" s="56"/>
      <c r="V65" s="114"/>
      <c r="W65" s="1"/>
      <c r="X65" s="1"/>
      <c r="Y65" s="1"/>
      <c r="Z65" s="1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ht="15.75">
      <c r="A66" s="4"/>
      <c r="B66" s="8"/>
      <c r="C66" s="9"/>
      <c r="D66" s="9"/>
      <c r="E66" s="9"/>
      <c r="F66" s="63" t="s">
        <v>1</v>
      </c>
      <c r="G66" s="17"/>
      <c r="H66" s="52" t="str">
        <f t="shared" ref="H66:S66" si="12">IF(SUM(H45:H64)=0,"",SUM(H45:H64))</f>
        <v/>
      </c>
      <c r="I66" s="52" t="str">
        <f t="shared" si="12"/>
        <v/>
      </c>
      <c r="J66" s="52" t="str">
        <f t="shared" si="12"/>
        <v/>
      </c>
      <c r="K66" s="52" t="str">
        <f t="shared" si="12"/>
        <v/>
      </c>
      <c r="L66" s="52" t="str">
        <f t="shared" si="12"/>
        <v/>
      </c>
      <c r="M66" s="52" t="str">
        <f t="shared" si="12"/>
        <v/>
      </c>
      <c r="N66" s="52" t="str">
        <f t="shared" si="12"/>
        <v/>
      </c>
      <c r="O66" s="52" t="str">
        <f t="shared" si="12"/>
        <v/>
      </c>
      <c r="P66" s="52" t="str">
        <f t="shared" si="12"/>
        <v/>
      </c>
      <c r="Q66" s="52" t="str">
        <f t="shared" si="12"/>
        <v/>
      </c>
      <c r="R66" s="52" t="str">
        <f t="shared" si="12"/>
        <v/>
      </c>
      <c r="S66" s="52" t="str">
        <f t="shared" si="12"/>
        <v/>
      </c>
      <c r="T66" s="16"/>
      <c r="U66" s="102">
        <f>SUM(U45:U65)</f>
        <v>0</v>
      </c>
      <c r="V66" s="154" t="str">
        <f>Y4</f>
        <v>Kn</v>
      </c>
      <c r="W66" s="1"/>
      <c r="X66" s="1"/>
      <c r="Y66" s="1"/>
      <c r="Z66" s="1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ht="15.75">
      <c r="A67" s="2"/>
      <c r="B67" s="2"/>
      <c r="C67" s="1"/>
      <c r="D67" s="1"/>
      <c r="E67" s="1"/>
      <c r="F67" s="108" t="s">
        <v>155</v>
      </c>
      <c r="G67" s="105"/>
      <c r="H67" s="106" t="str">
        <f>IF(H66="","", (H66/$U$66))</f>
        <v/>
      </c>
      <c r="I67" s="106" t="str">
        <f t="shared" ref="I67:S67" si="13">IF(I66="","", (I66/$U$66))</f>
        <v/>
      </c>
      <c r="J67" s="106" t="str">
        <f t="shared" si="13"/>
        <v/>
      </c>
      <c r="K67" s="106" t="str">
        <f t="shared" si="13"/>
        <v/>
      </c>
      <c r="L67" s="106" t="str">
        <f t="shared" si="13"/>
        <v/>
      </c>
      <c r="M67" s="106" t="str">
        <f t="shared" si="13"/>
        <v/>
      </c>
      <c r="N67" s="106" t="str">
        <f t="shared" si="13"/>
        <v/>
      </c>
      <c r="O67" s="106" t="str">
        <f t="shared" si="13"/>
        <v/>
      </c>
      <c r="P67" s="106" t="str">
        <f t="shared" si="13"/>
        <v/>
      </c>
      <c r="Q67" s="106" t="str">
        <f t="shared" si="13"/>
        <v/>
      </c>
      <c r="R67" s="106" t="str">
        <f t="shared" si="13"/>
        <v/>
      </c>
      <c r="S67" s="106" t="str">
        <f t="shared" si="13"/>
        <v/>
      </c>
      <c r="T67" s="1"/>
      <c r="U67" s="1"/>
      <c r="V67" s="114"/>
      <c r="W67" s="1"/>
      <c r="X67" s="1"/>
      <c r="Y67" s="1"/>
      <c r="Z67" s="1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14"/>
      <c r="W68" s="1"/>
      <c r="X68" s="1"/>
      <c r="Y68" s="1"/>
      <c r="Z68" s="1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14"/>
      <c r="W69" s="1"/>
      <c r="X69" s="1"/>
      <c r="Y69" s="1"/>
      <c r="Z69" s="1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14"/>
      <c r="W70" s="1"/>
      <c r="X70" s="1"/>
      <c r="Y70" s="1"/>
      <c r="Z70" s="1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>
      <c r="A71" s="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</sheetData>
  <sheetProtection password="DEC9" sheet="1" objects="1" scenarios="1"/>
  <sortState ref="F45:V64">
    <sortCondition ref="F45"/>
  </sortState>
  <mergeCells count="4">
    <mergeCell ref="S4:U4"/>
    <mergeCell ref="J6:N6"/>
    <mergeCell ref="W4:X4"/>
    <mergeCell ref="D5:F5"/>
  </mergeCells>
  <conditionalFormatting sqref="F26">
    <cfRule type="cellIs" dxfId="232" priority="2" operator="equal">
      <formula>0</formula>
    </cfRule>
  </conditionalFormatting>
  <conditionalFormatting sqref="F17:F25">
    <cfRule type="cellIs" dxfId="231" priority="1" operator="equal">
      <formula>0</formula>
    </cfRule>
  </conditionalFormatting>
  <dataValidations count="1">
    <dataValidation type="list" allowBlank="1" showInputMessage="1" showErrorMessage="1" error="Valuta nije predviđena." prompt="Odaberite valutu u kojoj će se voditi evidencija." sqref="Y4">
      <formula1>valute</formula1>
    </dataValidation>
  </dataValidations>
  <hyperlinks>
    <hyperlink ref="D6" r:id="rId1"/>
    <hyperlink ref="F45" location="'1 Auto'!T22" display="Automobil"/>
    <hyperlink ref="F46" location="'2 Cistoca'!T22" display="Čistoća stana"/>
    <hyperlink ref="F47" location="'3 Dzep'!T22" display="Džeparac"/>
    <hyperlink ref="F48" location="'4 Higijena'!T22" display="Higijena, ljepota"/>
    <hyperlink ref="F49" location="'5 Hrana'!T22" display="Hrana &amp; Piće"/>
    <hyperlink ref="F50" location="'6 Javni P'!T22" display="Javni prijevoz"/>
    <hyperlink ref="F51" location="'7 Kredit'!T22" display="Krediti"/>
    <hyperlink ref="F52" location="'8 Kucanstvo'!T22" display=" Kućanstvo"/>
    <hyperlink ref="F53" location="'9 K. Ljubimci'!T22" display="Kućni ljubimci"/>
    <hyperlink ref="F54" location="'10 Kultura'!T22" display="Kultura &amp; Zabava"/>
    <hyperlink ref="F55" location="'11 Odijevanje'!T22" display="Odijevanje"/>
    <hyperlink ref="F56" location="'12 Odmor'!T22" display="Odmor"/>
    <hyperlink ref="F57" location="'13 Osiguranje'!T22" display="Osiguranje"/>
    <hyperlink ref="F58" location="'14 Rezije'!T22" display="Režije"/>
    <hyperlink ref="F59" location="'15 Sport'!T22" display="Sport &amp; Rekreacija"/>
    <hyperlink ref="F60" location="'16 Stan'!T22" display="Stanovanje"/>
    <hyperlink ref="F61" location="'17 Skola'!T22" display="Školovanje"/>
    <hyperlink ref="F62" location="'18 Telekom'!T22" display="Telekomunikacije"/>
    <hyperlink ref="F63" location="'19 Zdrav'!T22" display="Zdravlje"/>
    <hyperlink ref="F64" location="'20 Ostalo'!T22" display="O s t a l o"/>
  </hyperlinks>
  <pageMargins left="0.7" right="0.7" top="0.75" bottom="0.75" header="0.3" footer="0.3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70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/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/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/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259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43" priority="11" operator="equal">
      <formula>""</formula>
    </cfRule>
  </conditionalFormatting>
  <conditionalFormatting sqref="G11:R11">
    <cfRule type="expression" dxfId="42" priority="10">
      <formula>($E$11="")</formula>
    </cfRule>
  </conditionalFormatting>
  <conditionalFormatting sqref="G12:R12">
    <cfRule type="expression" dxfId="41" priority="9">
      <formula>($E$12="")</formula>
    </cfRule>
  </conditionalFormatting>
  <conditionalFormatting sqref="G13:R13">
    <cfRule type="expression" dxfId="40" priority="8">
      <formula>($E$13="")</formula>
    </cfRule>
  </conditionalFormatting>
  <conditionalFormatting sqref="G14:R14">
    <cfRule type="expression" dxfId="39" priority="7">
      <formula>($E$14="")</formula>
    </cfRule>
  </conditionalFormatting>
  <conditionalFormatting sqref="G15:R15">
    <cfRule type="expression" dxfId="38" priority="6">
      <formula>($E$15="")</formula>
    </cfRule>
  </conditionalFormatting>
  <conditionalFormatting sqref="G16:R16">
    <cfRule type="expression" dxfId="37" priority="5">
      <formula>($E$16="")</formula>
    </cfRule>
  </conditionalFormatting>
  <conditionalFormatting sqref="G17:R17">
    <cfRule type="expression" dxfId="36" priority="4">
      <formula>($E$17="")</formula>
    </cfRule>
  </conditionalFormatting>
  <conditionalFormatting sqref="G18:R18">
    <cfRule type="expression" dxfId="35" priority="3">
      <formula>($E$18="")</formula>
    </cfRule>
  </conditionalFormatting>
  <conditionalFormatting sqref="G19:R19">
    <cfRule type="expression" dxfId="34" priority="2">
      <formula>($E$19="")</formula>
    </cfRule>
  </conditionalFormatting>
  <conditionalFormatting sqref="G20:R20">
    <cfRule type="expression" dxfId="33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Skolovanje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14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14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235"/>
      <c r="S5" s="235"/>
      <c r="T5" s="235"/>
      <c r="U5" s="70"/>
      <c r="V5" s="239"/>
      <c r="W5" s="239"/>
      <c r="X5" s="23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147"/>
      <c r="F6" s="10"/>
      <c r="G6" s="10"/>
      <c r="H6" s="10"/>
      <c r="I6" s="240"/>
      <c r="J6" s="240"/>
      <c r="K6" s="240"/>
      <c r="L6" s="240"/>
      <c r="M6" s="240"/>
      <c r="N6" s="10"/>
      <c r="O6" s="10"/>
      <c r="P6" s="10"/>
      <c r="Q6" s="10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9"/>
      <c r="F7" s="10"/>
      <c r="G7" s="10"/>
      <c r="H7" s="145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15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22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23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51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21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 t="s">
        <v>35</v>
      </c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>IF(SUM(K11:K20)=0,"",SUM(K11:K20))</f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58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260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56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6">
    <mergeCell ref="S4:U4"/>
    <mergeCell ref="R5:T5"/>
    <mergeCell ref="V5:X5"/>
    <mergeCell ref="I6:M6"/>
    <mergeCell ref="I7:Q7"/>
    <mergeCell ref="W7:X7"/>
  </mergeCells>
  <conditionalFormatting sqref="T11:T20 G22:R22">
    <cfRule type="cellIs" dxfId="32" priority="11" operator="equal">
      <formula>""</formula>
    </cfRule>
  </conditionalFormatting>
  <conditionalFormatting sqref="G11:R11">
    <cfRule type="expression" dxfId="31" priority="10">
      <formula>($E$11="")</formula>
    </cfRule>
  </conditionalFormatting>
  <conditionalFormatting sqref="G12:R12">
    <cfRule type="expression" dxfId="30" priority="9">
      <formula>($E$12="")</formula>
    </cfRule>
  </conditionalFormatting>
  <conditionalFormatting sqref="G13:R13">
    <cfRule type="expression" dxfId="29" priority="8">
      <formula>($E$13="")</formula>
    </cfRule>
  </conditionalFormatting>
  <conditionalFormatting sqref="G14:R14">
    <cfRule type="expression" dxfId="28" priority="7">
      <formula>($E$14="")</formula>
    </cfRule>
  </conditionalFormatting>
  <conditionalFormatting sqref="G15:R15">
    <cfRule type="expression" dxfId="27" priority="6">
      <formula>($E$15="")</formula>
    </cfRule>
  </conditionalFormatting>
  <conditionalFormatting sqref="G16:R16">
    <cfRule type="expression" dxfId="26" priority="5">
      <formula>($E$16="")</formula>
    </cfRule>
  </conditionalFormatting>
  <conditionalFormatting sqref="G17:R17">
    <cfRule type="expression" dxfId="25" priority="4">
      <formula>($E$17="")</formula>
    </cfRule>
  </conditionalFormatting>
  <conditionalFormatting sqref="G18:R18">
    <cfRule type="expression" dxfId="24" priority="3">
      <formula>($E$18="")</formula>
    </cfRule>
  </conditionalFormatting>
  <conditionalFormatting sqref="G19:R19">
    <cfRule type="expression" dxfId="23" priority="2">
      <formula>($E$19="")</formula>
    </cfRule>
  </conditionalFormatting>
  <conditionalFormatting sqref="G20:R20">
    <cfRule type="expression" dxfId="22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Telekomunikacije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183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216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87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89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261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21" priority="11" operator="equal">
      <formula>""</formula>
    </cfRule>
  </conditionalFormatting>
  <conditionalFormatting sqref="G11:R11">
    <cfRule type="expression" dxfId="20" priority="10">
      <formula>($E$11="")</formula>
    </cfRule>
  </conditionalFormatting>
  <conditionalFormatting sqref="G12:R12">
    <cfRule type="expression" dxfId="19" priority="9">
      <formula>($E$12="")</formula>
    </cfRule>
  </conditionalFormatting>
  <conditionalFormatting sqref="G13:R13">
    <cfRule type="expression" dxfId="18" priority="8">
      <formula>($E$13="")</formula>
    </cfRule>
  </conditionalFormatting>
  <conditionalFormatting sqref="G14:R14">
    <cfRule type="expression" dxfId="17" priority="7">
      <formula>($E$14="")</formula>
    </cfRule>
  </conditionalFormatting>
  <conditionalFormatting sqref="G15:R15">
    <cfRule type="expression" dxfId="16" priority="6">
      <formula>($E$15="")</formula>
    </cfRule>
  </conditionalFormatting>
  <conditionalFormatting sqref="G16:R16">
    <cfRule type="expression" dxfId="15" priority="5">
      <formula>($E$16="")</formula>
    </cfRule>
  </conditionalFormatting>
  <conditionalFormatting sqref="G17:R17">
    <cfRule type="expression" dxfId="14" priority="4">
      <formula>($E$17="")</formula>
    </cfRule>
  </conditionalFormatting>
  <conditionalFormatting sqref="G18:R18">
    <cfRule type="expression" dxfId="13" priority="3">
      <formula>($E$18="")</formula>
    </cfRule>
  </conditionalFormatting>
  <conditionalFormatting sqref="G19:R19">
    <cfRule type="expression" dxfId="12" priority="2">
      <formula>($E$19="")</formula>
    </cfRule>
  </conditionalFormatting>
  <conditionalFormatting sqref="G20:R20">
    <cfRule type="expression" dxfId="11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Zdravlje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147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214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263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/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262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10" priority="11" operator="equal">
      <formula>""</formula>
    </cfRule>
  </conditionalFormatting>
  <conditionalFormatting sqref="G11:R11">
    <cfRule type="expression" dxfId="9" priority="10">
      <formula>($E$11="")</formula>
    </cfRule>
  </conditionalFormatting>
  <conditionalFormatting sqref="G12:R12">
    <cfRule type="expression" dxfId="8" priority="9">
      <formula>($E$12="")</formula>
    </cfRule>
  </conditionalFormatting>
  <conditionalFormatting sqref="G13:R13">
    <cfRule type="expression" dxfId="7" priority="8">
      <formula>($E$13="")</formula>
    </cfRule>
  </conditionalFormatting>
  <conditionalFormatting sqref="G14:R14">
    <cfRule type="expression" dxfId="6" priority="7">
      <formula>($E$14="")</formula>
    </cfRule>
  </conditionalFormatting>
  <conditionalFormatting sqref="G15:R15">
    <cfRule type="expression" dxfId="5" priority="6">
      <formula>($E$15="")</formula>
    </cfRule>
  </conditionalFormatting>
  <conditionalFormatting sqref="G16:R16">
    <cfRule type="expression" dxfId="4" priority="5">
      <formula>($E$16="")</formula>
    </cfRule>
  </conditionalFormatting>
  <conditionalFormatting sqref="G17:R17">
    <cfRule type="expression" dxfId="3" priority="4">
      <formula>($E$17="")</formula>
    </cfRule>
  </conditionalFormatting>
  <conditionalFormatting sqref="G18:R18">
    <cfRule type="expression" dxfId="2" priority="3">
      <formula>($E$18="")</formula>
    </cfRule>
  </conditionalFormatting>
  <conditionalFormatting sqref="G19:R19">
    <cfRule type="expression" dxfId="1" priority="2">
      <formula>($E$19="")</formula>
    </cfRule>
  </conditionalFormatting>
  <conditionalFormatting sqref="G20:R20">
    <cfRule type="expression" dxfId="0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ostalo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Q29"/>
  <sheetViews>
    <sheetView workbookViewId="0">
      <selection activeCell="D7" sqref="D7"/>
    </sheetView>
  </sheetViews>
  <sheetFormatPr defaultRowHeight="15"/>
  <cols>
    <col min="1" max="1" width="18.7109375" customWidth="1"/>
    <col min="2" max="2" width="18.140625" customWidth="1"/>
    <col min="3" max="3" width="18.7109375" customWidth="1"/>
    <col min="4" max="4" width="14.28515625" customWidth="1"/>
    <col min="5" max="5" width="16" customWidth="1"/>
    <col min="6" max="7" width="16.7109375" customWidth="1"/>
    <col min="8" max="8" width="18.140625" customWidth="1"/>
    <col min="9" max="9" width="14" customWidth="1"/>
    <col min="10" max="10" width="17" customWidth="1"/>
    <col min="11" max="11" width="16.28515625" customWidth="1"/>
    <col min="12" max="12" width="14.85546875" customWidth="1"/>
  </cols>
  <sheetData>
    <row r="1" spans="1:17" ht="19.5" customHeight="1">
      <c r="A1" s="20" t="s">
        <v>100</v>
      </c>
      <c r="B1" s="21" t="s">
        <v>156</v>
      </c>
      <c r="C1" s="22" t="s">
        <v>143</v>
      </c>
      <c r="D1" s="23" t="s">
        <v>28</v>
      </c>
      <c r="E1" s="24" t="s">
        <v>24</v>
      </c>
      <c r="F1" s="25" t="s">
        <v>19</v>
      </c>
      <c r="G1" s="26" t="s">
        <v>14</v>
      </c>
      <c r="H1" s="27" t="s">
        <v>27</v>
      </c>
      <c r="I1" s="28" t="s">
        <v>43</v>
      </c>
      <c r="J1" s="29" t="s">
        <v>84</v>
      </c>
      <c r="K1" s="27" t="s">
        <v>44</v>
      </c>
      <c r="L1" s="30" t="s">
        <v>75</v>
      </c>
    </row>
    <row r="2" spans="1:17" ht="14.25" customHeight="1">
      <c r="A2" s="7" t="s">
        <v>45</v>
      </c>
      <c r="B2" s="19" t="s">
        <v>29</v>
      </c>
      <c r="C2" s="5" t="s">
        <v>17</v>
      </c>
      <c r="D2" s="5" t="s">
        <v>198</v>
      </c>
      <c r="E2" s="5" t="s">
        <v>38</v>
      </c>
      <c r="F2" s="5" t="s">
        <v>51</v>
      </c>
      <c r="G2" s="5" t="s">
        <v>31</v>
      </c>
      <c r="H2" s="5" t="s">
        <v>222</v>
      </c>
      <c r="I2" s="5" t="s">
        <v>121</v>
      </c>
      <c r="J2" s="5" t="s">
        <v>246</v>
      </c>
      <c r="K2" s="5" t="s">
        <v>103</v>
      </c>
      <c r="L2" s="5" t="s">
        <v>72</v>
      </c>
      <c r="M2" s="5"/>
      <c r="N2" s="5"/>
      <c r="O2" s="5"/>
      <c r="P2" s="5"/>
      <c r="Q2" s="5"/>
    </row>
    <row r="3" spans="1:17">
      <c r="A3" s="7" t="s">
        <v>91</v>
      </c>
      <c r="B3" s="19" t="s">
        <v>12</v>
      </c>
      <c r="C3" s="5" t="s">
        <v>116</v>
      </c>
      <c r="D3" s="5" t="s">
        <v>297</v>
      </c>
      <c r="E3" s="5" t="s">
        <v>122</v>
      </c>
      <c r="F3" s="5" t="s">
        <v>22</v>
      </c>
      <c r="G3" s="5" t="s">
        <v>60</v>
      </c>
      <c r="H3" s="5" t="s">
        <v>103</v>
      </c>
      <c r="I3" s="5" t="s">
        <v>34</v>
      </c>
      <c r="J3" s="5" t="s">
        <v>181</v>
      </c>
      <c r="K3" s="5" t="s">
        <v>82</v>
      </c>
      <c r="L3" s="5" t="s">
        <v>73</v>
      </c>
      <c r="M3" s="5"/>
      <c r="N3" s="5"/>
      <c r="O3" s="5"/>
      <c r="P3" s="5"/>
      <c r="Q3" s="5"/>
    </row>
    <row r="4" spans="1:17">
      <c r="A4" s="7" t="s">
        <v>81</v>
      </c>
      <c r="B4" s="19" t="s">
        <v>211</v>
      </c>
      <c r="C4" s="5" t="s">
        <v>178</v>
      </c>
      <c r="D4" s="5" t="s">
        <v>191</v>
      </c>
      <c r="E4" s="5" t="s">
        <v>71</v>
      </c>
      <c r="F4" s="5" t="s">
        <v>52</v>
      </c>
      <c r="G4" s="5" t="s">
        <v>30</v>
      </c>
      <c r="H4" s="5" t="s">
        <v>36</v>
      </c>
      <c r="I4" s="5" t="s">
        <v>120</v>
      </c>
      <c r="J4" s="5" t="s">
        <v>226</v>
      </c>
      <c r="K4" s="5" t="s">
        <v>147</v>
      </c>
      <c r="L4" s="5" t="s">
        <v>74</v>
      </c>
      <c r="M4" s="5"/>
      <c r="N4" s="5"/>
      <c r="O4" s="5"/>
      <c r="P4" s="5"/>
      <c r="Q4" s="5"/>
    </row>
    <row r="5" spans="1:17">
      <c r="A5" s="7" t="s">
        <v>236</v>
      </c>
      <c r="B5" s="19" t="s">
        <v>157</v>
      </c>
      <c r="C5" s="5" t="s">
        <v>18</v>
      </c>
      <c r="D5" s="5" t="s">
        <v>192</v>
      </c>
      <c r="E5" s="5" t="s">
        <v>41</v>
      </c>
      <c r="F5" s="5" t="s">
        <v>23</v>
      </c>
      <c r="G5" s="5" t="s">
        <v>224</v>
      </c>
      <c r="H5" s="5" t="s">
        <v>200</v>
      </c>
      <c r="I5" s="5" t="s">
        <v>213</v>
      </c>
      <c r="J5" s="5" t="s">
        <v>123</v>
      </c>
      <c r="K5" s="5" t="s">
        <v>186</v>
      </c>
      <c r="L5" s="5" t="s">
        <v>76</v>
      </c>
      <c r="M5" s="5"/>
      <c r="N5" s="5"/>
      <c r="O5" s="5"/>
      <c r="P5" s="5"/>
      <c r="Q5" s="5"/>
    </row>
    <row r="6" spans="1:17">
      <c r="A6" s="7" t="s">
        <v>235</v>
      </c>
      <c r="B6" s="19" t="s">
        <v>40</v>
      </c>
      <c r="C6" s="5" t="s">
        <v>106</v>
      </c>
      <c r="D6" s="5" t="s">
        <v>189</v>
      </c>
      <c r="E6" s="5" t="s">
        <v>26</v>
      </c>
      <c r="F6" s="5" t="s">
        <v>53</v>
      </c>
      <c r="G6" s="5" t="s">
        <v>204</v>
      </c>
      <c r="H6" s="5" t="s">
        <v>253</v>
      </c>
      <c r="I6" s="5" t="s">
        <v>220</v>
      </c>
      <c r="J6" s="5" t="s">
        <v>66</v>
      </c>
      <c r="K6" s="5" t="s">
        <v>221</v>
      </c>
      <c r="L6" s="5" t="s">
        <v>79</v>
      </c>
      <c r="M6" s="5"/>
      <c r="N6" s="5"/>
      <c r="O6" s="5"/>
      <c r="P6" s="5"/>
      <c r="Q6" s="5"/>
    </row>
    <row r="7" spans="1:17" ht="15" customHeight="1">
      <c r="B7" s="19" t="s">
        <v>15</v>
      </c>
      <c r="C7" s="5" t="s">
        <v>16</v>
      </c>
      <c r="D7" s="5" t="s">
        <v>199</v>
      </c>
      <c r="E7" s="5" t="s">
        <v>25</v>
      </c>
      <c r="F7" s="5" t="s">
        <v>54</v>
      </c>
      <c r="G7" s="5" t="s">
        <v>205</v>
      </c>
      <c r="H7" s="5" t="s">
        <v>86</v>
      </c>
      <c r="I7" s="5" t="s">
        <v>62</v>
      </c>
      <c r="J7" s="5" t="s">
        <v>85</v>
      </c>
      <c r="K7" s="5" t="s">
        <v>65</v>
      </c>
      <c r="L7" s="5"/>
      <c r="M7" s="5"/>
      <c r="N7" s="5"/>
      <c r="O7" s="5"/>
      <c r="P7" s="5"/>
      <c r="Q7" s="5"/>
    </row>
    <row r="8" spans="1:17">
      <c r="A8" s="7"/>
      <c r="B8" s="19" t="s">
        <v>42</v>
      </c>
      <c r="C8" s="5" t="s">
        <v>47</v>
      </c>
      <c r="D8" s="5" t="s">
        <v>223</v>
      </c>
      <c r="E8" s="5" t="s">
        <v>180</v>
      </c>
      <c r="F8" s="5" t="s">
        <v>21</v>
      </c>
      <c r="G8" s="5"/>
      <c r="H8" s="5" t="s">
        <v>33</v>
      </c>
      <c r="I8" s="5" t="s">
        <v>98</v>
      </c>
      <c r="J8" s="5" t="s">
        <v>108</v>
      </c>
      <c r="K8" s="5" t="s">
        <v>263</v>
      </c>
      <c r="L8" s="5"/>
      <c r="M8" s="5"/>
      <c r="N8" s="5"/>
      <c r="O8" s="5"/>
      <c r="P8" s="5"/>
      <c r="Q8" s="5"/>
    </row>
    <row r="9" spans="1:17">
      <c r="A9" s="7"/>
      <c r="B9" s="19" t="s">
        <v>158</v>
      </c>
      <c r="C9" s="5" t="s">
        <v>8</v>
      </c>
      <c r="D9" s="5" t="s">
        <v>190</v>
      </c>
      <c r="E9" s="5"/>
      <c r="F9" s="5" t="s">
        <v>35</v>
      </c>
      <c r="G9" s="5"/>
      <c r="H9" s="5"/>
      <c r="I9" s="5" t="s">
        <v>63</v>
      </c>
      <c r="J9" s="5" t="s">
        <v>83</v>
      </c>
      <c r="K9" s="5" t="s">
        <v>203</v>
      </c>
      <c r="L9" s="5"/>
      <c r="M9" s="5"/>
    </row>
    <row r="10" spans="1:17">
      <c r="A10" s="5"/>
      <c r="B10" s="19" t="s">
        <v>39</v>
      </c>
      <c r="C10" s="5" t="s">
        <v>179</v>
      </c>
      <c r="E10" s="5"/>
      <c r="F10" s="5" t="s">
        <v>20</v>
      </c>
      <c r="G10" s="5"/>
      <c r="H10" s="5"/>
      <c r="J10" s="5" t="s">
        <v>37</v>
      </c>
      <c r="K10" s="5" t="s">
        <v>118</v>
      </c>
      <c r="L10" s="5"/>
      <c r="M10" s="5"/>
    </row>
    <row r="11" spans="1:17">
      <c r="A11" s="5"/>
      <c r="B11" s="19" t="s">
        <v>210</v>
      </c>
      <c r="C11" s="5" t="s">
        <v>9</v>
      </c>
      <c r="D11" s="5"/>
      <c r="E11" s="5"/>
      <c r="F11" s="5"/>
      <c r="G11" s="5"/>
      <c r="H11" s="5"/>
      <c r="I11" s="5"/>
      <c r="J11" s="5" t="s">
        <v>57</v>
      </c>
      <c r="K11" s="5" t="s">
        <v>214</v>
      </c>
      <c r="L11" s="5"/>
      <c r="M11" s="5"/>
    </row>
    <row r="12" spans="1:17">
      <c r="A12" s="5"/>
      <c r="B12" s="6" t="s">
        <v>227</v>
      </c>
      <c r="C12" s="5" t="s">
        <v>180</v>
      </c>
      <c r="D12" s="5"/>
      <c r="E12" s="5"/>
      <c r="F12" s="5"/>
      <c r="G12" s="5"/>
      <c r="H12" s="5"/>
      <c r="I12" s="5"/>
      <c r="J12" s="5" t="s">
        <v>97</v>
      </c>
      <c r="K12" s="5" t="s">
        <v>212</v>
      </c>
      <c r="L12" s="174" t="s">
        <v>288</v>
      </c>
      <c r="M12" s="5"/>
    </row>
    <row r="13" spans="1:17">
      <c r="C13" s="5"/>
      <c r="D13" s="5"/>
      <c r="E13" s="5"/>
      <c r="G13" s="5"/>
      <c r="H13" s="5"/>
      <c r="I13" s="5"/>
      <c r="J13" s="5" t="s">
        <v>160</v>
      </c>
      <c r="K13" s="5" t="s">
        <v>64</v>
      </c>
      <c r="L13" s="175" t="s">
        <v>289</v>
      </c>
      <c r="M13" s="5"/>
    </row>
    <row r="14" spans="1:17">
      <c r="C14" s="5"/>
      <c r="D14" s="5"/>
      <c r="E14" s="5"/>
      <c r="G14" s="5"/>
      <c r="H14" s="5"/>
      <c r="I14" s="5"/>
      <c r="J14" s="5" t="s">
        <v>115</v>
      </c>
      <c r="K14" s="5" t="s">
        <v>225</v>
      </c>
      <c r="L14" s="175" t="s">
        <v>290</v>
      </c>
      <c r="M14" s="5"/>
    </row>
    <row r="15" spans="1:17">
      <c r="C15" s="5"/>
      <c r="D15" s="5"/>
      <c r="E15" s="5"/>
      <c r="G15" s="5"/>
      <c r="H15" s="5"/>
      <c r="I15" s="5"/>
      <c r="J15" s="5"/>
      <c r="K15" s="5" t="s">
        <v>168</v>
      </c>
      <c r="L15" s="176" t="s">
        <v>286</v>
      </c>
      <c r="M15" s="5"/>
    </row>
    <row r="16" spans="1:17">
      <c r="C16" s="5"/>
      <c r="D16" s="5"/>
      <c r="E16" s="5"/>
      <c r="G16" s="5"/>
      <c r="H16" s="5"/>
      <c r="I16" s="5"/>
      <c r="J16" s="5"/>
      <c r="K16" s="5" t="s">
        <v>193</v>
      </c>
      <c r="L16" s="176" t="s">
        <v>138</v>
      </c>
      <c r="M16" s="5"/>
    </row>
    <row r="17" spans="1:12" ht="19.5" customHeight="1">
      <c r="A17" s="23" t="s">
        <v>176</v>
      </c>
      <c r="B17" s="31" t="s">
        <v>171</v>
      </c>
      <c r="C17" s="40" t="s">
        <v>196</v>
      </c>
      <c r="D17" s="42" t="s">
        <v>99</v>
      </c>
      <c r="E17" s="41" t="s">
        <v>92</v>
      </c>
      <c r="F17" s="18" t="s">
        <v>197</v>
      </c>
      <c r="G17" s="43" t="s">
        <v>105</v>
      </c>
      <c r="H17" s="44" t="s">
        <v>104</v>
      </c>
      <c r="I17" s="45" t="s">
        <v>109</v>
      </c>
      <c r="K17" s="5" t="s">
        <v>187</v>
      </c>
      <c r="L17" s="176" t="s">
        <v>125</v>
      </c>
    </row>
    <row r="18" spans="1:12">
      <c r="A18" s="5" t="s">
        <v>114</v>
      </c>
      <c r="B18" s="5" t="s">
        <v>183</v>
      </c>
      <c r="C18" s="5" t="s">
        <v>77</v>
      </c>
      <c r="D18" s="5" t="s">
        <v>177</v>
      </c>
      <c r="E18" s="5" t="s">
        <v>93</v>
      </c>
      <c r="F18" s="5" t="s">
        <v>165</v>
      </c>
      <c r="G18" s="5" t="s">
        <v>13</v>
      </c>
      <c r="H18" s="5" t="s">
        <v>218</v>
      </c>
      <c r="I18" s="5" t="s">
        <v>111</v>
      </c>
      <c r="L18" s="176" t="s">
        <v>124</v>
      </c>
    </row>
    <row r="19" spans="1:12">
      <c r="A19" s="5" t="s">
        <v>119</v>
      </c>
      <c r="B19" s="5" t="s">
        <v>216</v>
      </c>
      <c r="C19" s="5" t="s">
        <v>185</v>
      </c>
      <c r="D19" s="5" t="s">
        <v>161</v>
      </c>
      <c r="E19" s="5" t="s">
        <v>101</v>
      </c>
      <c r="F19" s="5" t="s">
        <v>68</v>
      </c>
      <c r="G19" s="5" t="s">
        <v>208</v>
      </c>
      <c r="H19" s="5" t="s">
        <v>249</v>
      </c>
      <c r="I19" s="5" t="s">
        <v>173</v>
      </c>
      <c r="L19" s="176" t="s">
        <v>287</v>
      </c>
    </row>
    <row r="20" spans="1:12">
      <c r="A20" s="5" t="s">
        <v>102</v>
      </c>
      <c r="B20" s="5" t="s">
        <v>87</v>
      </c>
      <c r="C20" s="5" t="s">
        <v>90</v>
      </c>
      <c r="D20" s="5" t="s">
        <v>96</v>
      </c>
      <c r="E20" s="5" t="s">
        <v>50</v>
      </c>
      <c r="F20" s="5" t="s">
        <v>162</v>
      </c>
      <c r="G20" s="5" t="s">
        <v>163</v>
      </c>
      <c r="H20" s="5" t="s">
        <v>219</v>
      </c>
      <c r="I20" s="5" t="s">
        <v>201</v>
      </c>
      <c r="L20" s="176" t="s">
        <v>6</v>
      </c>
    </row>
    <row r="21" spans="1:12">
      <c r="A21" s="5" t="s">
        <v>175</v>
      </c>
      <c r="B21" s="5" t="s">
        <v>89</v>
      </c>
      <c r="C21" s="5" t="s">
        <v>46</v>
      </c>
      <c r="D21" s="5" t="s">
        <v>188</v>
      </c>
      <c r="E21" s="5" t="s">
        <v>49</v>
      </c>
      <c r="F21" s="5" t="s">
        <v>170</v>
      </c>
      <c r="G21" s="5" t="s">
        <v>209</v>
      </c>
      <c r="H21" s="5" t="s">
        <v>250</v>
      </c>
      <c r="I21" s="5" t="s">
        <v>113</v>
      </c>
      <c r="K21" s="164" t="s">
        <v>230</v>
      </c>
      <c r="L21" s="172"/>
    </row>
    <row r="22" spans="1:12">
      <c r="A22" s="5" t="s">
        <v>140</v>
      </c>
      <c r="B22" s="5" t="s">
        <v>228</v>
      </c>
      <c r="C22" s="5" t="s">
        <v>184</v>
      </c>
      <c r="D22" s="5" t="s">
        <v>55</v>
      </c>
      <c r="E22" s="5" t="s">
        <v>182</v>
      </c>
      <c r="F22" s="5" t="s">
        <v>166</v>
      </c>
      <c r="G22" s="5" t="s">
        <v>67</v>
      </c>
      <c r="H22" s="5" t="s">
        <v>251</v>
      </c>
      <c r="I22" s="5" t="s">
        <v>174</v>
      </c>
      <c r="K22" s="5" t="s">
        <v>231</v>
      </c>
      <c r="L22" s="173"/>
    </row>
    <row r="23" spans="1:12">
      <c r="A23" s="5" t="s">
        <v>139</v>
      </c>
      <c r="B23" s="5" t="s">
        <v>217</v>
      </c>
      <c r="C23" s="5" t="s">
        <v>78</v>
      </c>
      <c r="D23" s="5" t="s">
        <v>117</v>
      </c>
      <c r="E23" s="5" t="s">
        <v>61</v>
      </c>
      <c r="F23" s="5" t="s">
        <v>167</v>
      </c>
      <c r="I23" s="5" t="s">
        <v>112</v>
      </c>
      <c r="K23" s="5" t="s">
        <v>232</v>
      </c>
    </row>
    <row r="24" spans="1:12">
      <c r="A24" s="5" t="s">
        <v>69</v>
      </c>
      <c r="B24" s="5" t="s">
        <v>107</v>
      </c>
      <c r="C24" s="5" t="s">
        <v>94</v>
      </c>
      <c r="D24" s="5" t="s">
        <v>207</v>
      </c>
      <c r="F24" s="5" t="s">
        <v>169</v>
      </c>
      <c r="I24" s="5" t="s">
        <v>110</v>
      </c>
      <c r="K24" s="5" t="s">
        <v>233</v>
      </c>
    </row>
    <row r="25" spans="1:12">
      <c r="A25" s="5" t="s">
        <v>58</v>
      </c>
      <c r="B25" s="5" t="s">
        <v>88</v>
      </c>
      <c r="C25" s="5" t="s">
        <v>95</v>
      </c>
      <c r="D25" s="5" t="s">
        <v>48</v>
      </c>
      <c r="F25" s="5"/>
      <c r="I25" s="5" t="s">
        <v>202</v>
      </c>
      <c r="K25" s="5" t="s">
        <v>234</v>
      </c>
    </row>
    <row r="26" spans="1:12">
      <c r="A26" s="5" t="s">
        <v>59</v>
      </c>
      <c r="B26" s="5" t="s">
        <v>195</v>
      </c>
      <c r="C26" s="5"/>
      <c r="D26" s="5" t="s">
        <v>80</v>
      </c>
      <c r="F26" s="5"/>
      <c r="K26" s="5" t="s">
        <v>292</v>
      </c>
    </row>
    <row r="27" spans="1:12">
      <c r="A27" s="5" t="s">
        <v>70</v>
      </c>
      <c r="D27" s="5" t="s">
        <v>194</v>
      </c>
      <c r="K27" s="5"/>
    </row>
    <row r="28" spans="1:12">
      <c r="D28" s="5" t="s">
        <v>206</v>
      </c>
      <c r="F28" s="5"/>
    </row>
    <row r="29" spans="1:12">
      <c r="D29" s="5" t="s">
        <v>56</v>
      </c>
    </row>
  </sheetData>
  <sortState ref="L15:L20">
    <sortCondition ref="L1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499984740745262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4">
        <f ca="1">TODAY()</f>
        <v>40125</v>
      </c>
      <c r="T4" s="234"/>
      <c r="U4" s="234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78" t="s">
        <v>1</v>
      </c>
      <c r="U10" s="62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289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0" t="str">
        <f>IF(SUM(G11:R11)=0,"",SUM(G11:R11))</f>
        <v/>
      </c>
      <c r="U11" s="170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290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0" t="str">
        <f t="shared" ref="T12:T20" si="1">IF(SUM(G12:R12)=0,"",SUM(G12:R12))</f>
        <v/>
      </c>
      <c r="U12" s="170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286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0" t="str">
        <f t="shared" si="1"/>
        <v/>
      </c>
      <c r="U13" s="170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138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0" t="str">
        <f t="shared" si="1"/>
        <v/>
      </c>
      <c r="U14" s="170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 t="s">
        <v>125</v>
      </c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0" t="str">
        <f t="shared" si="1"/>
        <v/>
      </c>
      <c r="U15" s="170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 t="s">
        <v>124</v>
      </c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0" t="str">
        <f t="shared" si="1"/>
        <v/>
      </c>
      <c r="U16" s="170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 t="s">
        <v>287</v>
      </c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0" t="str">
        <f t="shared" si="1"/>
        <v/>
      </c>
      <c r="U17" s="170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 t="s">
        <v>6</v>
      </c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0" t="str">
        <f t="shared" si="1"/>
        <v/>
      </c>
      <c r="U18" s="170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0" t="str">
        <f t="shared" si="1"/>
        <v/>
      </c>
      <c r="U19" s="170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0" t="str">
        <f t="shared" si="1"/>
        <v/>
      </c>
      <c r="U20" s="170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8"/>
      <c r="U21" s="129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2" t="s">
        <v>1</v>
      </c>
      <c r="F22" s="169"/>
      <c r="G22" s="50" t="str">
        <f t="shared" ref="G22:L22" si="3">IF(SUM(G11:G20)=0,"",SUM(G11:G20))</f>
        <v/>
      </c>
      <c r="H22" s="50" t="str">
        <f t="shared" si="3"/>
        <v/>
      </c>
      <c r="I22" s="50" t="str">
        <f t="shared" si="3"/>
        <v/>
      </c>
      <c r="J22" s="50" t="str">
        <f t="shared" si="3"/>
        <v/>
      </c>
      <c r="K22" s="50" t="str">
        <f t="shared" si="3"/>
        <v/>
      </c>
      <c r="L22" s="50" t="str">
        <f t="shared" si="3"/>
        <v/>
      </c>
      <c r="M22" s="50" t="str">
        <f t="shared" ref="M22:R22" si="4">IF(SUM(M11:M20)=0,"",SUM(M11:M20))</f>
        <v/>
      </c>
      <c r="N22" s="50" t="str">
        <f t="shared" si="4"/>
        <v/>
      </c>
      <c r="O22" s="50" t="str">
        <f t="shared" si="4"/>
        <v/>
      </c>
      <c r="P22" s="50" t="str">
        <f t="shared" si="4"/>
        <v/>
      </c>
      <c r="Q22" s="50" t="str">
        <f t="shared" si="4"/>
        <v/>
      </c>
      <c r="R22" s="50" t="str">
        <f t="shared" si="4"/>
        <v/>
      </c>
      <c r="S22" s="68"/>
      <c r="T22" s="101">
        <f>SUM(T11:T20)</f>
        <v>0</v>
      </c>
      <c r="U22" s="171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19" t="s">
        <v>155</v>
      </c>
      <c r="F23" s="120"/>
      <c r="G23" s="121" t="str">
        <f>IF(G22="","", (G22/$T$22))</f>
        <v/>
      </c>
      <c r="H23" s="121" t="str">
        <f t="shared" ref="H23:R23" si="5">IF(H22="","", (H22/$T$22))</f>
        <v/>
      </c>
      <c r="I23" s="121" t="str">
        <f t="shared" si="5"/>
        <v/>
      </c>
      <c r="J23" s="121" t="str">
        <f t="shared" si="5"/>
        <v/>
      </c>
      <c r="K23" s="121" t="str">
        <f t="shared" si="5"/>
        <v/>
      </c>
      <c r="L23" s="121" t="str">
        <f t="shared" si="5"/>
        <v/>
      </c>
      <c r="M23" s="121" t="str">
        <f t="shared" si="5"/>
        <v/>
      </c>
      <c r="N23" s="121" t="str">
        <f t="shared" si="5"/>
        <v/>
      </c>
      <c r="O23" s="121" t="str">
        <f t="shared" si="5"/>
        <v/>
      </c>
      <c r="P23" s="121" t="str">
        <f t="shared" si="5"/>
        <v/>
      </c>
      <c r="Q23" s="121" t="str">
        <f t="shared" si="5"/>
        <v/>
      </c>
      <c r="R23" s="121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5"/>
      <c r="U34" s="139"/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/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230" priority="15" operator="equal">
      <formula>""</formula>
    </cfRule>
  </conditionalFormatting>
  <conditionalFormatting sqref="G11:R11">
    <cfRule type="expression" dxfId="229" priority="14">
      <formula>($E$11="")</formula>
    </cfRule>
  </conditionalFormatting>
  <conditionalFormatting sqref="G12:R12">
    <cfRule type="expression" dxfId="228" priority="13">
      <formula>($E$12="")</formula>
    </cfRule>
  </conditionalFormatting>
  <conditionalFormatting sqref="G13:R13">
    <cfRule type="expression" dxfId="227" priority="12">
      <formula>($E$13="")</formula>
    </cfRule>
  </conditionalFormatting>
  <conditionalFormatting sqref="G14:R14">
    <cfRule type="expression" dxfId="226" priority="11">
      <formula>($E$14="")</formula>
    </cfRule>
  </conditionalFormatting>
  <conditionalFormatting sqref="G15:R15">
    <cfRule type="expression" dxfId="225" priority="10">
      <formula>($E$15="")</formula>
    </cfRule>
  </conditionalFormatting>
  <conditionalFormatting sqref="G16:R16">
    <cfRule type="expression" dxfId="224" priority="9">
      <formula>($E$16="")</formula>
    </cfRule>
  </conditionalFormatting>
  <conditionalFormatting sqref="G17:R17">
    <cfRule type="expression" dxfId="223" priority="8">
      <formula>($E$17="")</formula>
    </cfRule>
  </conditionalFormatting>
  <conditionalFormatting sqref="G18:R18">
    <cfRule type="expression" dxfId="222" priority="7">
      <formula>($E$18="")</formula>
    </cfRule>
  </conditionalFormatting>
  <conditionalFormatting sqref="G19:R19">
    <cfRule type="expression" dxfId="221" priority="6">
      <formula>($E$19="")</formula>
    </cfRule>
  </conditionalFormatting>
  <conditionalFormatting sqref="G20:R20">
    <cfRule type="expression" dxfId="220" priority="5">
      <formula>($E$20="")</formula>
    </cfRule>
  </conditionalFormatting>
  <dataValidations count="1">
    <dataValidation type="list" errorStyle="information" allowBlank="1" showInputMessage="1" showErrorMessage="1" error="  UPISALI STE NOVU VRSTU PRIHODA." prompt="odaberite vrstu prihoda_x000a_ili_x000a_upišite novi" sqref="E11:E20">
      <formula1>Prihodi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12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211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157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/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215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sortState ref="E31:E50">
    <sortCondition ref="E31"/>
  </sortState>
  <dataConsolidate/>
  <mergeCells count="5">
    <mergeCell ref="R5:T5"/>
    <mergeCell ref="I6:M6"/>
    <mergeCell ref="I7:Q7"/>
    <mergeCell ref="S4:U4"/>
    <mergeCell ref="W7:X7"/>
  </mergeCells>
  <conditionalFormatting sqref="T11:T20 G22:R22">
    <cfRule type="cellIs" dxfId="219" priority="41" operator="equal">
      <formula>""</formula>
    </cfRule>
  </conditionalFormatting>
  <conditionalFormatting sqref="G11:R11">
    <cfRule type="expression" dxfId="218" priority="32">
      <formula>($E$11="")</formula>
    </cfRule>
  </conditionalFormatting>
  <conditionalFormatting sqref="G12:R12">
    <cfRule type="expression" dxfId="217" priority="29">
      <formula>($E$12="")</formula>
    </cfRule>
  </conditionalFormatting>
  <conditionalFormatting sqref="G13:R13">
    <cfRule type="expression" dxfId="216" priority="27">
      <formula>($E$13="")</formula>
    </cfRule>
  </conditionalFormatting>
  <conditionalFormatting sqref="G14:R14">
    <cfRule type="expression" dxfId="215" priority="25">
      <formula>($E$14="")</formula>
    </cfRule>
  </conditionalFormatting>
  <conditionalFormatting sqref="G15:R15">
    <cfRule type="expression" dxfId="214" priority="23">
      <formula>($E$15="")</formula>
    </cfRule>
  </conditionalFormatting>
  <conditionalFormatting sqref="G16:R16">
    <cfRule type="expression" dxfId="213" priority="21">
      <formula>($E$16="")</formula>
    </cfRule>
  </conditionalFormatting>
  <conditionalFormatting sqref="G17:R17">
    <cfRule type="expression" dxfId="212" priority="19">
      <formula>($E$17="")</formula>
    </cfRule>
  </conditionalFormatting>
  <conditionalFormatting sqref="G18:R18">
    <cfRule type="expression" dxfId="211" priority="17">
      <formula>($E$18="")</formula>
    </cfRule>
  </conditionalFormatting>
  <conditionalFormatting sqref="G19:R19">
    <cfRule type="expression" dxfId="210" priority="15">
      <formula>($E$19="")</formula>
    </cfRule>
  </conditionalFormatting>
  <conditionalFormatting sqref="G20:R20">
    <cfRule type="expression" dxfId="209" priority="13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automobil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165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162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/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/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42" t="s">
        <v>314</v>
      </c>
      <c r="V34" s="143"/>
      <c r="W34" s="144"/>
      <c r="X34" s="143"/>
      <c r="Y34" s="143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208" priority="34" operator="equal">
      <formula>""</formula>
    </cfRule>
  </conditionalFormatting>
  <conditionalFormatting sqref="G12:R12">
    <cfRule type="expression" dxfId="207" priority="32">
      <formula>($E$12="")</formula>
    </cfRule>
  </conditionalFormatting>
  <conditionalFormatting sqref="G13:R13">
    <cfRule type="expression" dxfId="206" priority="31">
      <formula>($E$13="")</formula>
    </cfRule>
  </conditionalFormatting>
  <conditionalFormatting sqref="G14:R14">
    <cfRule type="expression" dxfId="205" priority="30">
      <formula>($E$14="")</formula>
    </cfRule>
  </conditionalFormatting>
  <conditionalFormatting sqref="G15:R15">
    <cfRule type="expression" dxfId="204" priority="29">
      <formula>($E$15="")</formula>
    </cfRule>
  </conditionalFormatting>
  <conditionalFormatting sqref="G16:R16">
    <cfRule type="expression" dxfId="203" priority="28">
      <formula>($E$16="")</formula>
    </cfRule>
  </conditionalFormatting>
  <conditionalFormatting sqref="G17:R17">
    <cfRule type="expression" dxfId="202" priority="27">
      <formula>($E$17="")</formula>
    </cfRule>
  </conditionalFormatting>
  <conditionalFormatting sqref="G18:R18">
    <cfRule type="expression" dxfId="201" priority="26">
      <formula>($E$18="")</formula>
    </cfRule>
  </conditionalFormatting>
  <conditionalFormatting sqref="G19:R19">
    <cfRule type="expression" dxfId="200" priority="25">
      <formula>($E$19="")</formula>
    </cfRule>
  </conditionalFormatting>
  <conditionalFormatting sqref="G20:R20">
    <cfRule type="expression" dxfId="199" priority="24">
      <formula>($E$20="")</formula>
    </cfRule>
  </conditionalFormatting>
  <conditionalFormatting sqref="G11:R11">
    <cfRule type="expression" dxfId="198" priority="23">
      <formula>($E$11="")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cistoca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14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14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235"/>
      <c r="S5" s="235"/>
      <c r="T5" s="235"/>
      <c r="U5" s="70"/>
      <c r="V5" s="239"/>
      <c r="W5" s="239"/>
      <c r="X5" s="23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147"/>
      <c r="F6" s="10"/>
      <c r="G6" s="10"/>
      <c r="H6" s="10"/>
      <c r="I6" s="240"/>
      <c r="J6" s="240"/>
      <c r="K6" s="240"/>
      <c r="L6" s="240"/>
      <c r="M6" s="240"/>
      <c r="N6" s="10"/>
      <c r="O6" s="10"/>
      <c r="P6" s="10"/>
      <c r="Q6" s="10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9"/>
      <c r="F7" s="10"/>
      <c r="G7" s="10"/>
      <c r="H7" s="145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15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293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294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295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296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>IF(SUM(K11:K20)=0,"",SUM(K11:K20))</f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58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243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56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6">
    <mergeCell ref="S4:U4"/>
    <mergeCell ref="R5:T5"/>
    <mergeCell ref="V5:X5"/>
    <mergeCell ref="I6:M6"/>
    <mergeCell ref="I7:Q7"/>
    <mergeCell ref="W7:X7"/>
  </mergeCells>
  <conditionalFormatting sqref="T11:T20 G22:R22">
    <cfRule type="cellIs" dxfId="197" priority="11" operator="equal">
      <formula>""</formula>
    </cfRule>
  </conditionalFormatting>
  <conditionalFormatting sqref="G11:R11">
    <cfRule type="expression" dxfId="196" priority="10">
      <formula>($E$11="")</formula>
    </cfRule>
  </conditionalFormatting>
  <conditionalFormatting sqref="G12:R12">
    <cfRule type="expression" dxfId="195" priority="9">
      <formula>($E$12="")</formula>
    </cfRule>
  </conditionalFormatting>
  <conditionalFormatting sqref="G13:R13">
    <cfRule type="expression" dxfId="194" priority="8">
      <formula>($E$13="")</formula>
    </cfRule>
  </conditionalFormatting>
  <conditionalFormatting sqref="G14:R14">
    <cfRule type="expression" dxfId="193" priority="7">
      <formula>($E$14="")</formula>
    </cfRule>
  </conditionalFormatting>
  <conditionalFormatting sqref="G15:R15">
    <cfRule type="expression" dxfId="192" priority="6">
      <formula>($E$15="")</formula>
    </cfRule>
  </conditionalFormatting>
  <conditionalFormatting sqref="G16:R16">
    <cfRule type="expression" dxfId="191" priority="5">
      <formula>($E$16="")</formula>
    </cfRule>
  </conditionalFormatting>
  <conditionalFormatting sqref="G17:R17">
    <cfRule type="expression" dxfId="190" priority="4">
      <formula>($E$17="")</formula>
    </cfRule>
  </conditionalFormatting>
  <conditionalFormatting sqref="G18:R18">
    <cfRule type="expression" dxfId="189" priority="3">
      <formula>($E$18="")</formula>
    </cfRule>
  </conditionalFormatting>
  <conditionalFormatting sqref="G19:R19">
    <cfRule type="expression" dxfId="188" priority="2">
      <formula>($E$19="")</formula>
    </cfRule>
  </conditionalFormatting>
  <conditionalFormatting sqref="G20:R20">
    <cfRule type="expression" dxfId="187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Džeparac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83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8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235"/>
      <c r="S5" s="235"/>
      <c r="T5" s="235"/>
      <c r="U5" s="70"/>
      <c r="V5" s="9"/>
      <c r="W5" s="9"/>
      <c r="X5" s="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85"/>
      <c r="F6" s="9"/>
      <c r="G6" s="9"/>
      <c r="H6" s="9"/>
      <c r="I6" s="236"/>
      <c r="J6" s="236"/>
      <c r="K6" s="236"/>
      <c r="L6" s="236"/>
      <c r="M6" s="236"/>
      <c r="N6" s="9"/>
      <c r="O6" s="9"/>
      <c r="P6" s="9"/>
      <c r="Q6" s="9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8"/>
      <c r="F7" s="9"/>
      <c r="G7" s="9"/>
      <c r="H7" s="100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77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185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90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/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 t="shared" si="3"/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42" t="s">
        <v>255</v>
      </c>
      <c r="V34" s="143"/>
      <c r="W34" s="144"/>
      <c r="X34" s="143"/>
      <c r="Y34" s="143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5">
    <mergeCell ref="S4:U4"/>
    <mergeCell ref="R5:T5"/>
    <mergeCell ref="I6:M6"/>
    <mergeCell ref="I7:Q7"/>
    <mergeCell ref="W7:X7"/>
  </mergeCells>
  <conditionalFormatting sqref="T11:T20 G22:R22">
    <cfRule type="cellIs" dxfId="186" priority="11" operator="equal">
      <formula>""</formula>
    </cfRule>
  </conditionalFormatting>
  <conditionalFormatting sqref="G12:R12">
    <cfRule type="expression" dxfId="185" priority="10">
      <formula>($E$12="")</formula>
    </cfRule>
  </conditionalFormatting>
  <conditionalFormatting sqref="G13:R13">
    <cfRule type="expression" dxfId="184" priority="9">
      <formula>($E$13="")</formula>
    </cfRule>
  </conditionalFormatting>
  <conditionalFormatting sqref="G14:R14">
    <cfRule type="expression" dxfId="183" priority="8">
      <formula>($E$14="")</formula>
    </cfRule>
  </conditionalFormatting>
  <conditionalFormatting sqref="G15:R15">
    <cfRule type="expression" dxfId="182" priority="7">
      <formula>($E$15="")</formula>
    </cfRule>
  </conditionalFormatting>
  <conditionalFormatting sqref="G16:R16">
    <cfRule type="expression" dxfId="181" priority="6">
      <formula>($E$16="")</formula>
    </cfRule>
  </conditionalFormatting>
  <conditionalFormatting sqref="G17:R17">
    <cfRule type="expression" dxfId="180" priority="5">
      <formula>($E$17="")</formula>
    </cfRule>
  </conditionalFormatting>
  <conditionalFormatting sqref="G18:R18">
    <cfRule type="expression" dxfId="179" priority="4">
      <formula>($E$18="")</formula>
    </cfRule>
  </conditionalFormatting>
  <conditionalFormatting sqref="G19:R19">
    <cfRule type="expression" dxfId="178" priority="3">
      <formula>($E$19="")</formula>
    </cfRule>
  </conditionalFormatting>
  <conditionalFormatting sqref="G20:R20">
    <cfRule type="expression" dxfId="177" priority="2">
      <formula>($E$20="")</formula>
    </cfRule>
  </conditionalFormatting>
  <conditionalFormatting sqref="G11:R11">
    <cfRule type="expression" dxfId="176" priority="1">
      <formula>($E$11="")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Higijena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14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14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235"/>
      <c r="S5" s="235"/>
      <c r="T5" s="235"/>
      <c r="U5" s="70"/>
      <c r="V5" s="239"/>
      <c r="W5" s="239"/>
      <c r="X5" s="23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147"/>
      <c r="F6" s="10"/>
      <c r="G6" s="10"/>
      <c r="H6" s="10"/>
      <c r="I6" s="240"/>
      <c r="J6" s="240"/>
      <c r="K6" s="240"/>
      <c r="L6" s="240"/>
      <c r="M6" s="240"/>
      <c r="N6" s="10"/>
      <c r="O6" s="10"/>
      <c r="P6" s="10"/>
      <c r="Q6" s="10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9"/>
      <c r="F7" s="10"/>
      <c r="G7" s="10"/>
      <c r="H7" s="145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15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45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91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81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236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 t="s">
        <v>235</v>
      </c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>IF(SUM(K11:K20)=0,"",SUM(K11:K20))</f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58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239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56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6">
    <mergeCell ref="S4:U4"/>
    <mergeCell ref="R5:T5"/>
    <mergeCell ref="I6:M6"/>
    <mergeCell ref="I7:Q7"/>
    <mergeCell ref="V5:X5"/>
    <mergeCell ref="W7:X7"/>
  </mergeCells>
  <conditionalFormatting sqref="T11:T20 G22:R22">
    <cfRule type="cellIs" dxfId="175" priority="15" operator="equal">
      <formula>""</formula>
    </cfRule>
  </conditionalFormatting>
  <conditionalFormatting sqref="G11:R11">
    <cfRule type="expression" dxfId="174" priority="14">
      <formula>($E$11="")</formula>
    </cfRule>
  </conditionalFormatting>
  <conditionalFormatting sqref="G12:R12">
    <cfRule type="expression" dxfId="173" priority="13">
      <formula>($E$12="")</formula>
    </cfRule>
  </conditionalFormatting>
  <conditionalFormatting sqref="G13:R13">
    <cfRule type="expression" dxfId="172" priority="12">
      <formula>($E$13="")</formula>
    </cfRule>
  </conditionalFormatting>
  <conditionalFormatting sqref="G14:R14">
    <cfRule type="expression" dxfId="171" priority="11">
      <formula>($E$14="")</formula>
    </cfRule>
  </conditionalFormatting>
  <conditionalFormatting sqref="G15:R15">
    <cfRule type="expression" dxfId="170" priority="10">
      <formula>($E$15="")</formula>
    </cfRule>
  </conditionalFormatting>
  <conditionalFormatting sqref="G16:R16">
    <cfRule type="expression" dxfId="169" priority="9">
      <formula>($E$16="")</formula>
    </cfRule>
  </conditionalFormatting>
  <conditionalFormatting sqref="G17:R17">
    <cfRule type="expression" dxfId="168" priority="8">
      <formula>($E$17="")</formula>
    </cfRule>
  </conditionalFormatting>
  <conditionalFormatting sqref="G18:R18">
    <cfRule type="expression" dxfId="167" priority="7">
      <formula>($E$18="")</formula>
    </cfRule>
  </conditionalFormatting>
  <conditionalFormatting sqref="G19:R19">
    <cfRule type="expression" dxfId="166" priority="6">
      <formula>($E$19="")</formula>
    </cfRule>
  </conditionalFormatting>
  <conditionalFormatting sqref="G20:R20">
    <cfRule type="expression" dxfId="165" priority="5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HranaPice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AN71"/>
  <sheetViews>
    <sheetView showGridLines="0" showRowColHeaders="0" zoomScaleNormal="100" workbookViewId="0">
      <selection activeCell="T22" sqref="T22"/>
    </sheetView>
  </sheetViews>
  <sheetFormatPr defaultRowHeight="15"/>
  <cols>
    <col min="1" max="1" width="2" customWidth="1"/>
    <col min="2" max="2" width="4.140625" customWidth="1"/>
    <col min="3" max="3" width="4.7109375" customWidth="1"/>
    <col min="4" max="4" width="1" customWidth="1"/>
    <col min="5" max="5" width="21.7109375" customWidth="1"/>
    <col min="6" max="6" width="2.28515625" customWidth="1"/>
    <col min="7" max="18" width="7.7109375" customWidth="1"/>
    <col min="19" max="19" width="1" customWidth="1"/>
    <col min="20" max="20" width="10" customWidth="1"/>
    <col min="21" max="21" width="6.5703125" customWidth="1"/>
    <col min="22" max="22" width="9.140625" customWidth="1"/>
    <col min="25" max="25" width="9.85546875" customWidth="1"/>
    <col min="26" max="26" width="11.28515625" customWidth="1"/>
  </cols>
  <sheetData>
    <row r="1" spans="1:40" ht="12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6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2"/>
      <c r="AH1" s="2"/>
      <c r="AI1" s="2"/>
      <c r="AJ1" s="2"/>
      <c r="AK1" s="2"/>
      <c r="AL1" s="2"/>
      <c r="AM1" s="2"/>
      <c r="AN1" s="2"/>
    </row>
    <row r="2" spans="1:40" ht="9" customHeight="1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80"/>
      <c r="S2" s="80"/>
      <c r="T2" s="80"/>
      <c r="U2" s="70"/>
      <c r="V2" s="9"/>
      <c r="W2" s="9"/>
      <c r="X2" s="9"/>
      <c r="Y2" s="9"/>
      <c r="Z2" s="9"/>
      <c r="AA2" s="8"/>
      <c r="AB2" s="8"/>
      <c r="AC2" s="8"/>
      <c r="AD2" s="8"/>
      <c r="AE2" s="8"/>
      <c r="AF2" s="8"/>
      <c r="AG2" s="2"/>
      <c r="AH2" s="2"/>
      <c r="AI2" s="2"/>
      <c r="AJ2" s="2"/>
      <c r="AK2" s="2"/>
      <c r="AL2" s="2"/>
      <c r="AM2" s="2"/>
      <c r="AN2" s="2"/>
    </row>
    <row r="3" spans="1:40" ht="9" customHeight="1">
      <c r="A3" s="8"/>
      <c r="B3" s="8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80"/>
      <c r="S3" s="80"/>
      <c r="T3" s="80"/>
      <c r="U3" s="70"/>
      <c r="V3" s="9"/>
      <c r="W3" s="9"/>
      <c r="X3" s="9"/>
      <c r="Y3" s="9"/>
      <c r="Z3" s="9"/>
      <c r="AA3" s="8"/>
      <c r="AB3" s="8"/>
      <c r="AC3" s="8"/>
      <c r="AD3" s="8"/>
      <c r="AE3" s="8"/>
      <c r="AF3" s="8"/>
      <c r="AG3" s="2"/>
      <c r="AH3" s="2"/>
      <c r="AI3" s="2"/>
      <c r="AJ3" s="2"/>
      <c r="AK3" s="2"/>
      <c r="AL3" s="2"/>
      <c r="AM3" s="2"/>
      <c r="AN3" s="2"/>
    </row>
    <row r="4" spans="1:40" ht="13.5" customHeight="1">
      <c r="A4" s="8"/>
      <c r="B4" s="8"/>
      <c r="C4" s="81"/>
      <c r="D4" s="82"/>
      <c r="E4" s="146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9"/>
      <c r="S4" s="235">
        <f ca="1">TODAY()</f>
        <v>40125</v>
      </c>
      <c r="T4" s="235"/>
      <c r="U4" s="235"/>
      <c r="V4" s="9"/>
      <c r="W4" s="9"/>
      <c r="X4" s="9"/>
      <c r="Y4" s="9"/>
      <c r="Z4" s="9"/>
      <c r="AA4" s="8"/>
      <c r="AB4" s="8"/>
      <c r="AC4" s="8"/>
      <c r="AD4" s="8"/>
      <c r="AE4" s="8"/>
      <c r="AF4" s="8"/>
      <c r="AG4" s="2"/>
      <c r="AH4" s="2"/>
      <c r="AI4" s="2"/>
      <c r="AJ4" s="2"/>
      <c r="AK4" s="2"/>
      <c r="AL4" s="2"/>
      <c r="AM4" s="2"/>
      <c r="AN4" s="2"/>
    </row>
    <row r="5" spans="1:40" ht="10.5" customHeight="1">
      <c r="A5" s="8"/>
      <c r="B5" s="8"/>
      <c r="C5" s="84"/>
      <c r="D5" s="85"/>
      <c r="E5" s="147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235"/>
      <c r="S5" s="235"/>
      <c r="T5" s="235"/>
      <c r="U5" s="70"/>
      <c r="V5" s="239"/>
      <c r="W5" s="239"/>
      <c r="X5" s="239"/>
      <c r="Y5" s="9"/>
      <c r="Z5" s="9"/>
      <c r="AA5" s="8"/>
      <c r="AB5" s="8"/>
      <c r="AC5" s="8"/>
      <c r="AD5" s="8"/>
      <c r="AE5" s="8"/>
      <c r="AF5" s="8"/>
      <c r="AG5" s="2"/>
      <c r="AH5" s="2"/>
      <c r="AI5" s="2"/>
      <c r="AJ5" s="2"/>
      <c r="AK5" s="2"/>
      <c r="AL5" s="2"/>
      <c r="AM5" s="2"/>
      <c r="AN5" s="2"/>
    </row>
    <row r="6" spans="1:40" ht="4.5" customHeight="1">
      <c r="A6" s="8"/>
      <c r="B6" s="8"/>
      <c r="C6" s="86"/>
      <c r="D6" s="85"/>
      <c r="E6" s="147"/>
      <c r="F6" s="10"/>
      <c r="G6" s="10"/>
      <c r="H6" s="10"/>
      <c r="I6" s="240"/>
      <c r="J6" s="240"/>
      <c r="K6" s="240"/>
      <c r="L6" s="240"/>
      <c r="M6" s="240"/>
      <c r="N6" s="10"/>
      <c r="O6" s="10"/>
      <c r="P6" s="10"/>
      <c r="Q6" s="10"/>
      <c r="R6" s="9"/>
      <c r="S6" s="9"/>
      <c r="T6" s="9"/>
      <c r="U6" s="70"/>
      <c r="V6" s="9"/>
      <c r="W6" s="9"/>
      <c r="X6" s="9"/>
      <c r="Y6" s="9"/>
      <c r="Z6" s="9"/>
      <c r="AA6" s="8"/>
      <c r="AB6" s="8"/>
      <c r="AC6" s="8"/>
      <c r="AD6" s="8"/>
      <c r="AE6" s="8"/>
      <c r="AF6" s="8"/>
      <c r="AG6" s="2"/>
      <c r="AH6" s="2"/>
      <c r="AI6" s="2"/>
      <c r="AJ6" s="2"/>
      <c r="AK6" s="2"/>
      <c r="AL6" s="2"/>
      <c r="AM6" s="2"/>
      <c r="AN6" s="2"/>
    </row>
    <row r="7" spans="1:40" ht="26.25" customHeight="1">
      <c r="A7" s="8"/>
      <c r="B7" s="8"/>
      <c r="C7" s="87"/>
      <c r="D7" s="88"/>
      <c r="E7" s="89"/>
      <c r="F7" s="10"/>
      <c r="G7" s="10"/>
      <c r="H7" s="145"/>
      <c r="I7" s="237"/>
      <c r="J7" s="237"/>
      <c r="K7" s="237"/>
      <c r="L7" s="237"/>
      <c r="M7" s="237"/>
      <c r="N7" s="237"/>
      <c r="O7" s="237"/>
      <c r="P7" s="237"/>
      <c r="Q7" s="237"/>
      <c r="R7" s="9"/>
      <c r="S7" s="9"/>
      <c r="T7" s="9"/>
      <c r="U7" s="70"/>
      <c r="V7" s="159"/>
      <c r="W7" s="238" t="str">
        <f>IF(G22="","","mjesečni prosjek =")</f>
        <v/>
      </c>
      <c r="X7" s="238"/>
      <c r="Y7" s="160" t="str">
        <f>IF(G22="","",AVERAGE(G22:R22))</f>
        <v/>
      </c>
      <c r="Z7" s="161" t="str">
        <f>IF(G22="","",'S T A N J E'!Y4)</f>
        <v/>
      </c>
      <c r="AA7" s="8"/>
      <c r="AB7" s="8"/>
      <c r="AC7" s="8"/>
      <c r="AD7" s="8"/>
      <c r="AE7" s="8"/>
      <c r="AF7" s="8"/>
      <c r="AG7" s="2"/>
      <c r="AH7" s="2"/>
      <c r="AI7" s="2"/>
      <c r="AJ7" s="2"/>
      <c r="AK7" s="2"/>
      <c r="AL7" s="2"/>
      <c r="AM7" s="2"/>
      <c r="AN7" s="2"/>
    </row>
    <row r="8" spans="1:40" ht="5.25" customHeight="1">
      <c r="A8" s="8"/>
      <c r="B8" s="8"/>
      <c r="C8" s="87"/>
      <c r="D8" s="88"/>
      <c r="E8" s="89"/>
      <c r="F8" s="10"/>
      <c r="G8" s="90"/>
      <c r="H8" s="90"/>
      <c r="I8" s="104"/>
      <c r="J8" s="104"/>
      <c r="K8" s="104"/>
      <c r="L8" s="104"/>
      <c r="M8" s="104"/>
      <c r="N8" s="104"/>
      <c r="O8" s="104"/>
      <c r="P8" s="104"/>
      <c r="Q8" s="90"/>
      <c r="R8" s="90"/>
      <c r="S8" s="91"/>
      <c r="T8" s="92"/>
      <c r="U8" s="72"/>
      <c r="V8" s="9"/>
      <c r="W8" s="9"/>
      <c r="X8" s="9"/>
      <c r="Y8" s="9"/>
      <c r="Z8" s="9"/>
      <c r="AA8" s="8"/>
      <c r="AB8" s="8"/>
      <c r="AC8" s="8"/>
      <c r="AD8" s="8"/>
      <c r="AE8" s="8"/>
      <c r="AF8" s="8"/>
      <c r="AG8" s="2"/>
      <c r="AH8" s="2"/>
      <c r="AI8" s="2"/>
      <c r="AJ8" s="2"/>
      <c r="AK8" s="2"/>
      <c r="AL8" s="2"/>
      <c r="AM8" s="2"/>
      <c r="AN8" s="2"/>
    </row>
    <row r="9" spans="1:40" ht="8.25" customHeight="1">
      <c r="A9" s="8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9"/>
      <c r="S9" s="9"/>
      <c r="T9" s="9"/>
      <c r="U9" s="70"/>
      <c r="V9" s="9"/>
      <c r="W9" s="9"/>
      <c r="X9" s="9"/>
      <c r="Y9" s="9"/>
      <c r="Z9" s="9"/>
      <c r="AA9" s="8"/>
      <c r="AB9" s="8"/>
      <c r="AC9" s="8"/>
      <c r="AD9" s="8"/>
      <c r="AE9" s="8"/>
      <c r="AF9" s="8"/>
      <c r="AG9" s="2"/>
      <c r="AH9" s="2"/>
      <c r="AI9" s="2"/>
      <c r="AJ9" s="2"/>
      <c r="AK9" s="2"/>
      <c r="AL9" s="2"/>
      <c r="AM9" s="2"/>
      <c r="AN9" s="2"/>
    </row>
    <row r="10" spans="1:40" ht="15.75">
      <c r="A10" s="8"/>
      <c r="B10" s="8"/>
      <c r="C10" s="51"/>
      <c r="D10" s="12"/>
      <c r="E10" s="64" t="s">
        <v>154</v>
      </c>
      <c r="F10" s="65"/>
      <c r="G10" s="66" t="s">
        <v>126</v>
      </c>
      <c r="H10" s="66" t="s">
        <v>127</v>
      </c>
      <c r="I10" s="66" t="s">
        <v>128</v>
      </c>
      <c r="J10" s="66" t="s">
        <v>129</v>
      </c>
      <c r="K10" s="66" t="s">
        <v>130</v>
      </c>
      <c r="L10" s="66" t="s">
        <v>131</v>
      </c>
      <c r="M10" s="66" t="s">
        <v>132</v>
      </c>
      <c r="N10" s="66" t="s">
        <v>133</v>
      </c>
      <c r="O10" s="66" t="s">
        <v>134</v>
      </c>
      <c r="P10" s="66" t="s">
        <v>135</v>
      </c>
      <c r="Q10" s="66" t="s">
        <v>136</v>
      </c>
      <c r="R10" s="66" t="s">
        <v>137</v>
      </c>
      <c r="S10" s="9"/>
      <c r="T10" s="93" t="s">
        <v>1</v>
      </c>
      <c r="U10" s="107" t="s">
        <v>155</v>
      </c>
      <c r="V10" s="9"/>
      <c r="W10" s="9"/>
      <c r="X10" s="9"/>
      <c r="Y10" s="9"/>
      <c r="Z10" s="9"/>
      <c r="AA10" s="8"/>
      <c r="AB10" s="8"/>
      <c r="AC10" s="8"/>
      <c r="AD10" s="8"/>
      <c r="AE10" s="8"/>
      <c r="AF10" s="8"/>
      <c r="AG10" s="2"/>
      <c r="AH10" s="2"/>
      <c r="AI10" s="2"/>
      <c r="AJ10" s="2"/>
      <c r="AK10" s="2"/>
      <c r="AL10" s="2"/>
      <c r="AM10" s="2"/>
      <c r="AN10" s="2"/>
    </row>
    <row r="11" spans="1:40">
      <c r="A11" s="8"/>
      <c r="B11" s="8"/>
      <c r="C11" s="9"/>
      <c r="D11" s="10"/>
      <c r="E11" s="94" t="s">
        <v>111</v>
      </c>
      <c r="F11" s="10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3"/>
      <c r="T11" s="52" t="str">
        <f>IF(SUM(G11:R11)=0,"",SUM(G11:R11))</f>
        <v/>
      </c>
      <c r="U11" s="103" t="str">
        <f t="shared" ref="U11:U15" si="0">IF(T11="","", (T11/$T$22))</f>
        <v/>
      </c>
      <c r="V11" s="9"/>
      <c r="W11" s="9"/>
      <c r="X11" s="9"/>
      <c r="Y11" s="9"/>
      <c r="Z11" s="9"/>
      <c r="AA11" s="8"/>
      <c r="AB11" s="8"/>
      <c r="AC11" s="8"/>
      <c r="AD11" s="8"/>
      <c r="AE11" s="8"/>
      <c r="AF11" s="8"/>
      <c r="AG11" s="2"/>
      <c r="AH11" s="2"/>
      <c r="AI11" s="2"/>
      <c r="AJ11" s="2"/>
      <c r="AK11" s="2"/>
      <c r="AL11" s="2"/>
      <c r="AM11" s="2"/>
      <c r="AN11" s="2"/>
    </row>
    <row r="12" spans="1:40">
      <c r="A12" s="8"/>
      <c r="B12" s="8"/>
      <c r="C12" s="9"/>
      <c r="D12" s="10"/>
      <c r="E12" s="94" t="s">
        <v>201</v>
      </c>
      <c r="F12" s="1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3"/>
      <c r="T12" s="52" t="str">
        <f t="shared" ref="T12:T20" si="1">IF(SUM(G12:R12)=0,"",SUM(G12:R12))</f>
        <v/>
      </c>
      <c r="U12" s="103" t="str">
        <f t="shared" si="0"/>
        <v/>
      </c>
      <c r="V12" s="9"/>
      <c r="W12" s="9"/>
      <c r="X12" s="9"/>
      <c r="Y12" s="9"/>
      <c r="Z12" s="9"/>
      <c r="AA12" s="8"/>
      <c r="AB12" s="8"/>
      <c r="AC12" s="8"/>
      <c r="AD12" s="8"/>
      <c r="AE12" s="8"/>
      <c r="AF12" s="8"/>
      <c r="AG12" s="2"/>
      <c r="AH12" s="2"/>
      <c r="AI12" s="2"/>
      <c r="AJ12" s="2"/>
      <c r="AK12" s="2"/>
      <c r="AL12" s="2"/>
      <c r="AM12" s="2"/>
      <c r="AN12" s="2"/>
    </row>
    <row r="13" spans="1:40">
      <c r="A13" s="8"/>
      <c r="B13" s="8"/>
      <c r="C13" s="9"/>
      <c r="D13" s="10"/>
      <c r="E13" s="94" t="s">
        <v>113</v>
      </c>
      <c r="F13" s="1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52" t="str">
        <f t="shared" si="1"/>
        <v/>
      </c>
      <c r="U13" s="103" t="str">
        <f t="shared" si="0"/>
        <v/>
      </c>
      <c r="V13" s="9"/>
      <c r="W13" s="9"/>
      <c r="X13" s="9"/>
      <c r="Y13" s="9"/>
      <c r="Z13" s="9"/>
      <c r="AA13" s="8"/>
      <c r="AB13" s="8"/>
      <c r="AC13" s="8"/>
      <c r="AD13" s="8"/>
      <c r="AE13" s="8"/>
      <c r="AF13" s="8"/>
      <c r="AG13" s="2"/>
      <c r="AH13" s="2"/>
      <c r="AI13" s="2"/>
      <c r="AJ13" s="2"/>
      <c r="AK13" s="2"/>
      <c r="AL13" s="2"/>
      <c r="AM13" s="2"/>
      <c r="AN13" s="2"/>
    </row>
    <row r="14" spans="1:40">
      <c r="A14" s="8"/>
      <c r="B14" s="8"/>
      <c r="C14" s="9"/>
      <c r="D14" s="10"/>
      <c r="E14" s="94" t="s">
        <v>202</v>
      </c>
      <c r="F14" s="1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3"/>
      <c r="T14" s="52" t="str">
        <f t="shared" si="1"/>
        <v/>
      </c>
      <c r="U14" s="103" t="str">
        <f t="shared" si="0"/>
        <v/>
      </c>
      <c r="V14" s="9"/>
      <c r="W14" s="9"/>
      <c r="X14" s="9"/>
      <c r="Y14" s="9"/>
      <c r="Z14" s="9"/>
      <c r="AA14" s="8"/>
      <c r="AB14" s="8"/>
      <c r="AC14" s="8"/>
      <c r="AD14" s="8"/>
      <c r="AE14" s="8"/>
      <c r="AF14" s="8"/>
      <c r="AG14" s="2"/>
      <c r="AH14" s="2"/>
      <c r="AI14" s="2"/>
      <c r="AJ14" s="2"/>
      <c r="AK14" s="2"/>
      <c r="AL14" s="2"/>
      <c r="AM14" s="2"/>
      <c r="AN14" s="2"/>
    </row>
    <row r="15" spans="1:40">
      <c r="A15" s="8"/>
      <c r="B15" s="8"/>
      <c r="C15" s="9"/>
      <c r="D15" s="10"/>
      <c r="E15" s="94"/>
      <c r="F15" s="10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"/>
      <c r="T15" s="52" t="str">
        <f t="shared" si="1"/>
        <v/>
      </c>
      <c r="U15" s="103" t="str">
        <f t="shared" si="0"/>
        <v/>
      </c>
      <c r="V15" s="9"/>
      <c r="W15" s="9"/>
      <c r="X15" s="9"/>
      <c r="Y15" s="9"/>
      <c r="Z15" s="9"/>
      <c r="AA15" s="8"/>
      <c r="AB15" s="8"/>
      <c r="AC15" s="8"/>
      <c r="AD15" s="8"/>
      <c r="AE15" s="8"/>
      <c r="AF15" s="8"/>
      <c r="AG15" s="2"/>
      <c r="AH15" s="2"/>
      <c r="AI15" s="2"/>
      <c r="AJ15" s="2"/>
      <c r="AK15" s="2"/>
      <c r="AL15" s="2"/>
      <c r="AM15" s="2"/>
      <c r="AN15" s="2"/>
    </row>
    <row r="16" spans="1:40">
      <c r="A16" s="8"/>
      <c r="B16" s="8"/>
      <c r="C16" s="9"/>
      <c r="D16" s="10"/>
      <c r="E16" s="94"/>
      <c r="F16" s="10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52" t="str">
        <f t="shared" si="1"/>
        <v/>
      </c>
      <c r="U16" s="103" t="str">
        <f>IF(T16="","", (T16/$T$22))</f>
        <v/>
      </c>
      <c r="V16" s="9"/>
      <c r="W16" s="9"/>
      <c r="X16" s="9"/>
      <c r="Y16" s="9"/>
      <c r="Z16" s="9"/>
      <c r="AA16" s="8"/>
      <c r="AB16" s="8"/>
      <c r="AC16" s="8"/>
      <c r="AD16" s="8"/>
      <c r="AE16" s="8"/>
      <c r="AF16" s="8"/>
      <c r="AG16" s="2"/>
      <c r="AH16" s="2"/>
      <c r="AI16" s="2"/>
      <c r="AJ16" s="2"/>
      <c r="AK16" s="2"/>
      <c r="AL16" s="2"/>
      <c r="AM16" s="2"/>
      <c r="AN16" s="2"/>
    </row>
    <row r="17" spans="1:40">
      <c r="A17" s="8"/>
      <c r="B17" s="8"/>
      <c r="C17" s="9"/>
      <c r="D17" s="10"/>
      <c r="E17" s="94"/>
      <c r="F17" s="10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52" t="str">
        <f t="shared" si="1"/>
        <v/>
      </c>
      <c r="U17" s="103" t="str">
        <f t="shared" ref="U17:U20" si="2">IF(T17="","", (T17/$T$22))</f>
        <v/>
      </c>
      <c r="V17" s="9"/>
      <c r="W17" s="9"/>
      <c r="X17" s="9"/>
      <c r="Y17" s="9"/>
      <c r="Z17" s="9"/>
      <c r="AA17" s="8"/>
      <c r="AB17" s="8"/>
      <c r="AC17" s="8"/>
      <c r="AD17" s="8"/>
      <c r="AE17" s="8"/>
      <c r="AF17" s="8"/>
      <c r="AG17" s="2"/>
      <c r="AH17" s="2"/>
      <c r="AI17" s="2"/>
      <c r="AJ17" s="2"/>
      <c r="AK17" s="2"/>
      <c r="AL17" s="2"/>
      <c r="AM17" s="2"/>
      <c r="AN17" s="2"/>
    </row>
    <row r="18" spans="1:40">
      <c r="A18" s="8"/>
      <c r="B18" s="8"/>
      <c r="C18" s="9"/>
      <c r="D18" s="10"/>
      <c r="E18" s="94"/>
      <c r="F18" s="10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52" t="str">
        <f t="shared" si="1"/>
        <v/>
      </c>
      <c r="U18" s="103" t="str">
        <f t="shared" si="2"/>
        <v/>
      </c>
      <c r="V18" s="9"/>
      <c r="W18" s="9"/>
      <c r="X18" s="9"/>
      <c r="Y18" s="9"/>
      <c r="Z18" s="9"/>
      <c r="AA18" s="8"/>
      <c r="AB18" s="8"/>
      <c r="AC18" s="8"/>
      <c r="AD18" s="8"/>
      <c r="AE18" s="8"/>
      <c r="AF18" s="8"/>
      <c r="AG18" s="2"/>
      <c r="AH18" s="2"/>
      <c r="AI18" s="2"/>
      <c r="AJ18" s="2"/>
      <c r="AK18" s="2"/>
      <c r="AL18" s="2"/>
      <c r="AM18" s="2"/>
      <c r="AN18" s="2"/>
    </row>
    <row r="19" spans="1:40">
      <c r="A19" s="8"/>
      <c r="B19" s="8"/>
      <c r="C19" s="9"/>
      <c r="D19" s="10"/>
      <c r="E19" s="94"/>
      <c r="F19" s="1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52" t="str">
        <f t="shared" si="1"/>
        <v/>
      </c>
      <c r="U19" s="103" t="str">
        <f t="shared" si="2"/>
        <v/>
      </c>
      <c r="V19" s="9"/>
      <c r="W19" s="9"/>
      <c r="X19" s="9"/>
      <c r="Y19" s="9"/>
      <c r="Z19" s="9"/>
      <c r="AA19" s="8"/>
      <c r="AB19" s="8"/>
      <c r="AC19" s="8"/>
      <c r="AD19" s="8"/>
      <c r="AE19" s="8"/>
      <c r="AF19" s="8"/>
      <c r="AG19" s="2"/>
      <c r="AH19" s="2"/>
      <c r="AI19" s="2"/>
      <c r="AJ19" s="2"/>
      <c r="AK19" s="2"/>
      <c r="AL19" s="2"/>
      <c r="AM19" s="2"/>
      <c r="AN19" s="2"/>
    </row>
    <row r="20" spans="1:40">
      <c r="A20" s="8"/>
      <c r="B20" s="8"/>
      <c r="C20" s="10"/>
      <c r="D20" s="10"/>
      <c r="E20" s="94"/>
      <c r="F20" s="1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52" t="str">
        <f t="shared" si="1"/>
        <v/>
      </c>
      <c r="U20" s="103" t="str">
        <f t="shared" si="2"/>
        <v/>
      </c>
      <c r="V20" s="9"/>
      <c r="W20" s="9"/>
      <c r="X20" s="9"/>
      <c r="Y20" s="9"/>
      <c r="Z20" s="9"/>
      <c r="AA20" s="8"/>
      <c r="AB20" s="8"/>
      <c r="AC20" s="8"/>
      <c r="AD20" s="8"/>
      <c r="AE20" s="8"/>
      <c r="AF20" s="8"/>
      <c r="AG20" s="2"/>
      <c r="AH20" s="2"/>
      <c r="AI20" s="2"/>
      <c r="AJ20" s="2"/>
      <c r="AK20" s="2"/>
      <c r="AL20" s="2"/>
      <c r="AM20" s="2"/>
      <c r="AN20" s="2"/>
    </row>
    <row r="21" spans="1:40" ht="3.75" customHeight="1">
      <c r="A21" s="8"/>
      <c r="B21" s="8"/>
      <c r="C21" s="9"/>
      <c r="D21" s="9"/>
      <c r="E21" s="9"/>
      <c r="F21" s="10"/>
      <c r="G21" s="15"/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70"/>
      <c r="V21" s="9"/>
      <c r="W21" s="9"/>
      <c r="X21" s="9"/>
      <c r="Y21" s="9"/>
      <c r="Z21" s="9"/>
      <c r="AA21" s="8"/>
      <c r="AB21" s="8"/>
      <c r="AC21" s="8"/>
      <c r="AD21" s="8"/>
      <c r="AE21" s="8"/>
      <c r="AF21" s="8"/>
      <c r="AG21" s="2"/>
      <c r="AH21" s="2"/>
      <c r="AI21" s="2"/>
      <c r="AJ21" s="2"/>
      <c r="AK21" s="2"/>
      <c r="AL21" s="2"/>
      <c r="AM21" s="2"/>
      <c r="AN21" s="2"/>
    </row>
    <row r="22" spans="1:40" ht="15.75">
      <c r="A22" s="8"/>
      <c r="B22" s="8"/>
      <c r="C22" s="9"/>
      <c r="D22" s="9"/>
      <c r="E22" s="63" t="s">
        <v>1</v>
      </c>
      <c r="F22" s="67"/>
      <c r="G22" s="52" t="str">
        <f t="shared" ref="G22:L22" si="3">IF(SUM(G11:G20)=0,"",SUM(G11:G20))</f>
        <v/>
      </c>
      <c r="H22" s="52" t="str">
        <f t="shared" si="3"/>
        <v/>
      </c>
      <c r="I22" s="52" t="str">
        <f t="shared" si="3"/>
        <v/>
      </c>
      <c r="J22" s="52" t="str">
        <f t="shared" si="3"/>
        <v/>
      </c>
      <c r="K22" s="52" t="str">
        <f>IF(SUM(K11:K20)=0,"",SUM(K11:K20))</f>
        <v/>
      </c>
      <c r="L22" s="52" t="str">
        <f t="shared" si="3"/>
        <v/>
      </c>
      <c r="M22" s="52" t="str">
        <f t="shared" ref="M22:R22" si="4">IF(SUM(M11:M20)=0,"",SUM(M11:M20))</f>
        <v/>
      </c>
      <c r="N22" s="52" t="str">
        <f t="shared" si="4"/>
        <v/>
      </c>
      <c r="O22" s="52" t="str">
        <f t="shared" si="4"/>
        <v/>
      </c>
      <c r="P22" s="52" t="str">
        <f t="shared" si="4"/>
        <v/>
      </c>
      <c r="Q22" s="52" t="str">
        <f t="shared" si="4"/>
        <v/>
      </c>
      <c r="R22" s="52" t="str">
        <f t="shared" si="4"/>
        <v/>
      </c>
      <c r="S22" s="68"/>
      <c r="T22" s="102">
        <f>SUM(T11:T20)</f>
        <v>0</v>
      </c>
      <c r="U22" s="154" t="str">
        <f>'S T A N J E'!Y4</f>
        <v>Kn</v>
      </c>
      <c r="V22" s="9"/>
      <c r="W22" s="9"/>
      <c r="X22" s="9"/>
      <c r="Y22" s="9"/>
      <c r="Z22" s="9"/>
      <c r="AA22" s="8"/>
      <c r="AB22" s="8"/>
      <c r="AC22" s="8"/>
      <c r="AD22" s="8"/>
      <c r="AE22" s="8"/>
      <c r="AF22" s="8"/>
      <c r="AG22" s="2"/>
      <c r="AH22" s="2"/>
      <c r="AI22" s="2"/>
      <c r="AJ22" s="2"/>
      <c r="AK22" s="2"/>
      <c r="AL22" s="2"/>
      <c r="AM22" s="2"/>
      <c r="AN22" s="2"/>
    </row>
    <row r="23" spans="1:40" ht="15.75">
      <c r="A23" s="8"/>
      <c r="B23" s="8"/>
      <c r="C23" s="9"/>
      <c r="D23" s="9"/>
      <c r="E23" s="108" t="s">
        <v>155</v>
      </c>
      <c r="F23" s="105"/>
      <c r="G23" s="106" t="str">
        <f>IF(G22="","", (G22/$T$22))</f>
        <v/>
      </c>
      <c r="H23" s="106" t="str">
        <f t="shared" ref="H23:R23" si="5">IF(H22="","", (H22/$T$22))</f>
        <v/>
      </c>
      <c r="I23" s="106" t="str">
        <f t="shared" si="5"/>
        <v/>
      </c>
      <c r="J23" s="106" t="str">
        <f t="shared" si="5"/>
        <v/>
      </c>
      <c r="K23" s="106" t="str">
        <f t="shared" si="5"/>
        <v/>
      </c>
      <c r="L23" s="106" t="str">
        <f t="shared" si="5"/>
        <v/>
      </c>
      <c r="M23" s="106" t="str">
        <f t="shared" si="5"/>
        <v/>
      </c>
      <c r="N23" s="106" t="str">
        <f t="shared" si="5"/>
        <v/>
      </c>
      <c r="O23" s="106" t="str">
        <f t="shared" si="5"/>
        <v/>
      </c>
      <c r="P23" s="106" t="str">
        <f t="shared" si="5"/>
        <v/>
      </c>
      <c r="Q23" s="106" t="str">
        <f t="shared" si="5"/>
        <v/>
      </c>
      <c r="R23" s="106" t="str">
        <f t="shared" si="5"/>
        <v/>
      </c>
      <c r="S23" s="68"/>
      <c r="T23" s="53"/>
      <c r="U23" s="71"/>
      <c r="V23" s="9"/>
      <c r="W23" s="9"/>
      <c r="X23" s="9"/>
      <c r="Y23" s="9"/>
      <c r="Z23" s="9"/>
      <c r="AA23" s="8"/>
      <c r="AB23" s="8"/>
      <c r="AC23" s="8"/>
      <c r="AD23" s="8"/>
      <c r="AE23" s="8"/>
      <c r="AF23" s="8"/>
      <c r="AG23" s="2"/>
      <c r="AH23" s="2"/>
      <c r="AI23" s="2"/>
      <c r="AJ23" s="2"/>
      <c r="AK23" s="2"/>
      <c r="AL23" s="2"/>
      <c r="AM23" s="2"/>
      <c r="AN23" s="2"/>
    </row>
    <row r="24" spans="1:40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58"/>
      <c r="U24" s="70"/>
      <c r="V24" s="9"/>
      <c r="W24" s="9"/>
      <c r="X24" s="9"/>
      <c r="Y24" s="9"/>
      <c r="Z24" s="9"/>
      <c r="AA24" s="8"/>
      <c r="AB24" s="8"/>
      <c r="AC24" s="8"/>
      <c r="AD24" s="8"/>
      <c r="AE24" s="8"/>
      <c r="AF24" s="8"/>
      <c r="AG24" s="2"/>
      <c r="AH24" s="2"/>
      <c r="AI24" s="2"/>
      <c r="AJ24" s="2"/>
      <c r="AK24" s="2"/>
      <c r="AL24" s="2"/>
      <c r="AM24" s="2"/>
      <c r="AN24" s="2"/>
    </row>
    <row r="25" spans="1:40">
      <c r="A25" s="8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8"/>
      <c r="AC25" s="8"/>
      <c r="AD25" s="8"/>
      <c r="AE25" s="8"/>
      <c r="AF25" s="8"/>
      <c r="AG25" s="2"/>
      <c r="AH25" s="2"/>
      <c r="AI25" s="2"/>
      <c r="AJ25" s="2"/>
      <c r="AK25" s="2"/>
      <c r="AL25" s="2"/>
      <c r="AM25" s="2"/>
      <c r="AN25" s="2"/>
    </row>
    <row r="26" spans="1:40">
      <c r="A26" s="8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8"/>
      <c r="AC26" s="8"/>
      <c r="AD26" s="8"/>
      <c r="AE26" s="8"/>
      <c r="AF26" s="8"/>
      <c r="AG26" s="2"/>
      <c r="AH26" s="2"/>
      <c r="AI26" s="2"/>
      <c r="AJ26" s="2"/>
      <c r="AK26" s="2"/>
      <c r="AL26" s="2"/>
      <c r="AM26" s="2"/>
      <c r="AN26" s="2"/>
    </row>
    <row r="27" spans="1:40">
      <c r="A27" s="8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8"/>
      <c r="AC27" s="8"/>
      <c r="AD27" s="8"/>
      <c r="AE27" s="8"/>
      <c r="AF27" s="8"/>
      <c r="AG27" s="2"/>
      <c r="AH27" s="2"/>
      <c r="AI27" s="2"/>
      <c r="AJ27" s="2"/>
      <c r="AK27" s="2"/>
      <c r="AL27" s="2"/>
      <c r="AM27" s="2"/>
      <c r="AN27" s="2"/>
    </row>
    <row r="28" spans="1:40">
      <c r="A28" s="8"/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8"/>
      <c r="AC28" s="8"/>
      <c r="AD28" s="8"/>
      <c r="AE28" s="8"/>
      <c r="AF28" s="8"/>
      <c r="AG28" s="2"/>
      <c r="AH28" s="2"/>
      <c r="AI28" s="2"/>
      <c r="AJ28" s="2"/>
      <c r="AK28" s="2"/>
      <c r="AL28" s="2"/>
      <c r="AM28" s="2"/>
      <c r="AN28" s="2"/>
    </row>
    <row r="29" spans="1:40">
      <c r="A29" s="8"/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8"/>
      <c r="AC29" s="8"/>
      <c r="AD29" s="8"/>
      <c r="AE29" s="8"/>
      <c r="AF29" s="8"/>
      <c r="AG29" s="2"/>
      <c r="AH29" s="2"/>
      <c r="AI29" s="2"/>
      <c r="AJ29" s="2"/>
      <c r="AK29" s="2"/>
      <c r="AL29" s="2"/>
      <c r="AM29" s="2"/>
      <c r="AN29" s="2"/>
    </row>
    <row r="30" spans="1:40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8"/>
      <c r="AC30" s="8"/>
      <c r="AD30" s="8"/>
      <c r="AE30" s="8"/>
      <c r="AF30" s="8"/>
      <c r="AG30" s="2"/>
      <c r="AH30" s="2"/>
      <c r="AI30" s="2"/>
      <c r="AJ30" s="2"/>
      <c r="AK30" s="2"/>
      <c r="AL30" s="2"/>
      <c r="AM30" s="2"/>
      <c r="AN30" s="2"/>
    </row>
    <row r="31" spans="1:40">
      <c r="A31" s="8"/>
      <c r="B31" s="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8"/>
      <c r="AC31" s="8"/>
      <c r="AD31" s="8"/>
      <c r="AE31" s="8"/>
      <c r="AF31" s="8"/>
      <c r="AG31" s="2"/>
      <c r="AH31" s="2"/>
      <c r="AI31" s="2"/>
      <c r="AJ31" s="2"/>
      <c r="AK31" s="2"/>
      <c r="AL31" s="2"/>
      <c r="AM31" s="2"/>
      <c r="AN31" s="2"/>
    </row>
    <row r="32" spans="1:40">
      <c r="A32" s="8"/>
      <c r="B32" s="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8"/>
      <c r="AC32" s="8"/>
      <c r="AD32" s="8"/>
      <c r="AE32" s="8"/>
      <c r="AF32" s="8"/>
      <c r="AG32" s="2"/>
      <c r="AH32" s="2"/>
      <c r="AI32" s="2"/>
      <c r="AJ32" s="2"/>
      <c r="AK32" s="2"/>
      <c r="AL32" s="2"/>
      <c r="AM32" s="2"/>
      <c r="AN32" s="2"/>
    </row>
    <row r="33" spans="1:40">
      <c r="A33" s="8"/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"/>
      <c r="U33" s="9"/>
      <c r="V33" s="9"/>
      <c r="W33" s="9"/>
      <c r="X33" s="9"/>
      <c r="Y33" s="9"/>
      <c r="Z33" s="9"/>
      <c r="AA33" s="8"/>
      <c r="AB33" s="8"/>
      <c r="AC33" s="8"/>
      <c r="AD33" s="8"/>
      <c r="AE33" s="8"/>
      <c r="AF33" s="8"/>
      <c r="AG33" s="2"/>
      <c r="AH33" s="2"/>
      <c r="AI33" s="2"/>
      <c r="AJ33" s="2"/>
      <c r="AK33" s="2"/>
      <c r="AL33" s="2"/>
      <c r="AM33" s="2"/>
      <c r="AN33" s="2"/>
    </row>
    <row r="34" spans="1:40">
      <c r="A34" s="8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57">
        <f>IF('S T A N J E'!U66=0,0,T22/'S T A N J E'!U66)</f>
        <v>0</v>
      </c>
      <c r="U34" s="139" t="s">
        <v>240</v>
      </c>
      <c r="V34" s="140"/>
      <c r="W34" s="141"/>
      <c r="X34" s="140"/>
      <c r="Y34" s="140"/>
      <c r="Z34" s="1"/>
      <c r="AA34" s="8"/>
      <c r="AB34" s="8"/>
      <c r="AC34" s="8"/>
      <c r="AD34" s="8"/>
      <c r="AE34" s="8"/>
      <c r="AF34" s="8"/>
      <c r="AG34" s="2"/>
      <c r="AH34" s="2"/>
      <c r="AI34" s="2"/>
      <c r="AJ34" s="2"/>
      <c r="AK34" s="2"/>
      <c r="AL34" s="2"/>
      <c r="AM34" s="2"/>
      <c r="AN34" s="2"/>
    </row>
    <row r="35" spans="1:40">
      <c r="A35" s="8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30">
        <f>(100%-T34)</f>
        <v>1</v>
      </c>
      <c r="U35" s="129"/>
      <c r="V35" s="129"/>
      <c r="W35" s="129"/>
      <c r="X35" s="129"/>
      <c r="Y35" s="9"/>
      <c r="Z35" s="1"/>
      <c r="AA35" s="8"/>
      <c r="AB35" s="8"/>
      <c r="AC35" s="8"/>
      <c r="AD35" s="8"/>
      <c r="AE35" s="8"/>
      <c r="AF35" s="8"/>
      <c r="AG35" s="2"/>
      <c r="AH35" s="2"/>
      <c r="AI35" s="2"/>
      <c r="AJ35" s="2"/>
      <c r="AK35" s="2"/>
      <c r="AL35" s="2"/>
      <c r="AM35" s="2"/>
      <c r="AN35" s="2"/>
    </row>
    <row r="36" spans="1:40">
      <c r="A36" s="8"/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9"/>
      <c r="V36" s="131"/>
      <c r="W36" s="129"/>
      <c r="X36" s="129"/>
      <c r="Y36" s="129"/>
      <c r="Z36" s="9"/>
      <c r="AA36" s="8"/>
      <c r="AB36" s="8"/>
      <c r="AC36" s="8"/>
      <c r="AD36" s="8"/>
      <c r="AE36" s="8"/>
      <c r="AF36" s="8"/>
      <c r="AG36" s="2"/>
      <c r="AH36" s="2"/>
      <c r="AI36" s="2"/>
      <c r="AJ36" s="2"/>
      <c r="AK36" s="2"/>
      <c r="AL36" s="2"/>
      <c r="AM36" s="2"/>
      <c r="AN36" s="2"/>
    </row>
    <row r="37" spans="1:40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56"/>
      <c r="U37" s="129"/>
      <c r="V37" s="129"/>
      <c r="W37" s="129"/>
      <c r="X37" s="129"/>
      <c r="Y37" s="129"/>
      <c r="Z37" s="9"/>
      <c r="AA37" s="8"/>
      <c r="AB37" s="8"/>
      <c r="AC37" s="8"/>
      <c r="AD37" s="8"/>
      <c r="AE37" s="8"/>
      <c r="AF37" s="8"/>
      <c r="AG37" s="2"/>
      <c r="AH37" s="2"/>
      <c r="AI37" s="2"/>
      <c r="AJ37" s="2"/>
      <c r="AK37" s="2"/>
      <c r="AL37" s="2"/>
      <c r="AM37" s="2"/>
      <c r="AN37" s="2"/>
    </row>
    <row r="38" spans="1:40">
      <c r="A38" s="8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8"/>
      <c r="AC38" s="8"/>
      <c r="AD38" s="8"/>
      <c r="AE38" s="8"/>
      <c r="AF38" s="8"/>
      <c r="AG38" s="2"/>
      <c r="AH38" s="2"/>
      <c r="AI38" s="2"/>
      <c r="AJ38" s="2"/>
      <c r="AK38" s="2"/>
      <c r="AL38" s="2"/>
      <c r="AM38" s="2"/>
      <c r="AN38" s="2"/>
    </row>
    <row r="39" spans="1:40">
      <c r="A39" s="8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8"/>
      <c r="AC39" s="8"/>
      <c r="AD39" s="8"/>
      <c r="AE39" s="8"/>
      <c r="AF39" s="8"/>
      <c r="AG39" s="2"/>
      <c r="AH39" s="2"/>
      <c r="AI39" s="2"/>
      <c r="AJ39" s="2"/>
      <c r="AK39" s="2"/>
      <c r="AL39" s="2"/>
      <c r="AM39" s="2"/>
      <c r="AN39" s="2"/>
    </row>
    <row r="40" spans="1:40">
      <c r="A40" s="8"/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8"/>
      <c r="AC40" s="8"/>
      <c r="AD40" s="8"/>
      <c r="AE40" s="8"/>
      <c r="AF40" s="8"/>
      <c r="AG40" s="2"/>
      <c r="AH40" s="2"/>
      <c r="AI40" s="2"/>
      <c r="AJ40" s="2"/>
      <c r="AK40" s="2"/>
      <c r="AL40" s="2"/>
      <c r="AM40" s="2"/>
      <c r="AN40" s="2"/>
    </row>
    <row r="41" spans="1:40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2"/>
      <c r="AH41" s="2"/>
      <c r="AI41" s="2"/>
      <c r="AJ41" s="2"/>
      <c r="AK41" s="2"/>
      <c r="AL41" s="2"/>
      <c r="AM41" s="2"/>
      <c r="AN41" s="2"/>
    </row>
    <row r="42" spans="1:40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2"/>
      <c r="AH42" s="2"/>
      <c r="AI42" s="2"/>
      <c r="AJ42" s="2"/>
      <c r="AK42" s="2"/>
      <c r="AL42" s="2"/>
      <c r="AM42" s="2"/>
      <c r="AN42" s="2"/>
    </row>
    <row r="43" spans="1:40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2"/>
      <c r="AH43" s="2"/>
      <c r="AI43" s="2"/>
      <c r="AJ43" s="2"/>
      <c r="AK43" s="2"/>
      <c r="AL43" s="2"/>
      <c r="AM43" s="2"/>
      <c r="AN43" s="2"/>
    </row>
    <row r="44" spans="1:40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2"/>
      <c r="AH44" s="2"/>
      <c r="AI44" s="2"/>
      <c r="AJ44" s="2"/>
      <c r="AK44" s="2"/>
      <c r="AL44" s="2"/>
      <c r="AM44" s="2"/>
      <c r="AN44" s="2"/>
    </row>
    <row r="45" spans="1:40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2"/>
      <c r="AH45" s="2"/>
      <c r="AI45" s="2"/>
      <c r="AJ45" s="2"/>
      <c r="AK45" s="2"/>
      <c r="AL45" s="2"/>
      <c r="AM45" s="2"/>
      <c r="AN45" s="2"/>
    </row>
    <row r="46" spans="1:40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2"/>
      <c r="AH46" s="2"/>
      <c r="AI46" s="2"/>
      <c r="AJ46" s="2"/>
      <c r="AK46" s="2"/>
      <c r="AL46" s="2"/>
      <c r="AM46" s="2"/>
      <c r="AN46" s="2"/>
    </row>
    <row r="47" spans="1:40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"/>
      <c r="AH47" s="2"/>
      <c r="AI47" s="2"/>
      <c r="AJ47" s="2"/>
      <c r="AK47" s="2"/>
      <c r="AL47" s="2"/>
      <c r="AM47" s="2"/>
      <c r="AN47" s="2"/>
    </row>
    <row r="48" spans="1:40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"/>
      <c r="AH48" s="2"/>
      <c r="AI48" s="2"/>
      <c r="AJ48" s="2"/>
      <c r="AK48" s="2"/>
      <c r="AL48" s="2"/>
      <c r="AM48" s="2"/>
      <c r="AN48" s="2"/>
    </row>
    <row r="49" spans="1:40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"/>
      <c r="AH49" s="2"/>
      <c r="AI49" s="2"/>
      <c r="AJ49" s="2"/>
      <c r="AK49" s="2"/>
      <c r="AL49" s="2"/>
      <c r="AM49" s="2"/>
      <c r="AN49" s="2"/>
    </row>
    <row r="50" spans="1:4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"/>
      <c r="AH50" s="2"/>
      <c r="AI50" s="2"/>
      <c r="AJ50" s="2"/>
      <c r="AK50" s="2"/>
      <c r="AL50" s="2"/>
      <c r="AM50" s="2"/>
      <c r="AN50" s="2"/>
    </row>
    <row r="51" spans="1:40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"/>
      <c r="AH51" s="2"/>
      <c r="AI51" s="2"/>
      <c r="AJ51" s="2"/>
      <c r="AK51" s="2"/>
      <c r="AL51" s="2"/>
      <c r="AM51" s="2"/>
      <c r="AN51" s="2"/>
    </row>
    <row r="52" spans="1:40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"/>
      <c r="AH52" s="2"/>
      <c r="AI52" s="2"/>
      <c r="AJ52" s="2"/>
      <c r="AK52" s="2"/>
      <c r="AL52" s="2"/>
      <c r="AM52" s="2"/>
      <c r="AN52" s="2"/>
    </row>
    <row r="53" spans="1:40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"/>
      <c r="AH53" s="2"/>
      <c r="AI53" s="2"/>
      <c r="AJ53" s="2"/>
      <c r="AK53" s="2"/>
      <c r="AL53" s="2"/>
      <c r="AM53" s="2"/>
      <c r="AN53" s="2"/>
    </row>
    <row r="54" spans="1:4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"/>
      <c r="AH54" s="2"/>
      <c r="AI54" s="2"/>
      <c r="AJ54" s="2"/>
      <c r="AK54" s="2"/>
      <c r="AL54" s="2"/>
      <c r="AM54" s="2"/>
      <c r="AN54" s="2"/>
    </row>
    <row r="55" spans="1:40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40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40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40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40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40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40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40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0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</row>
    <row r="64" spans="1:40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</sheetData>
  <sheetProtection password="DEC9" sheet="1" objects="1" scenarios="1"/>
  <dataConsolidate/>
  <mergeCells count="6">
    <mergeCell ref="S4:U4"/>
    <mergeCell ref="R5:T5"/>
    <mergeCell ref="V5:X5"/>
    <mergeCell ref="I6:M6"/>
    <mergeCell ref="I7:Q7"/>
    <mergeCell ref="W7:X7"/>
  </mergeCells>
  <conditionalFormatting sqref="T11:T20 G22:R22">
    <cfRule type="cellIs" dxfId="164" priority="11" operator="equal">
      <formula>""</formula>
    </cfRule>
  </conditionalFormatting>
  <conditionalFormatting sqref="G11:R11">
    <cfRule type="expression" dxfId="163" priority="10">
      <formula>($E$11="")</formula>
    </cfRule>
  </conditionalFormatting>
  <conditionalFormatting sqref="G12:R12">
    <cfRule type="expression" dxfId="162" priority="9">
      <formula>($E$12="")</formula>
    </cfRule>
  </conditionalFormatting>
  <conditionalFormatting sqref="G13:R13">
    <cfRule type="expression" dxfId="161" priority="8">
      <formula>($E$13="")</formula>
    </cfRule>
  </conditionalFormatting>
  <conditionalFormatting sqref="G14:R14">
    <cfRule type="expression" dxfId="160" priority="7">
      <formula>($E$14="")</formula>
    </cfRule>
  </conditionalFormatting>
  <conditionalFormatting sqref="G15:R15">
    <cfRule type="expression" dxfId="159" priority="6">
      <formula>($E$15="")</formula>
    </cfRule>
  </conditionalFormatting>
  <conditionalFormatting sqref="G16:R16">
    <cfRule type="expression" dxfId="158" priority="5">
      <formula>($E$16="")</formula>
    </cfRule>
  </conditionalFormatting>
  <conditionalFormatting sqref="G17:R17">
    <cfRule type="expression" dxfId="157" priority="4">
      <formula>($E$17="")</formula>
    </cfRule>
  </conditionalFormatting>
  <conditionalFormatting sqref="G18:R18">
    <cfRule type="expression" dxfId="156" priority="3">
      <formula>($E$18="")</formula>
    </cfRule>
  </conditionalFormatting>
  <conditionalFormatting sqref="G19:R19">
    <cfRule type="expression" dxfId="155" priority="2">
      <formula>($E$19="")</formula>
    </cfRule>
  </conditionalFormatting>
  <conditionalFormatting sqref="G20:R20">
    <cfRule type="expression" dxfId="154" priority="1">
      <formula>($E$20="")</formula>
    </cfRule>
  </conditionalFormatting>
  <dataValidations count="1">
    <dataValidation type="list" errorStyle="information" allowBlank="1" showInputMessage="1" showErrorMessage="1" error="  UPISALI STE NOVU VRSTU TROŠKA." prompt="odaberite trošak_x000a_ili_x000a_upišite novi" sqref="E11:E20">
      <formula1>javni_prijevoz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27</vt:i4>
      </vt:variant>
    </vt:vector>
  </HeadingPairs>
  <TitlesOfParts>
    <vt:vector size="51" baseType="lpstr">
      <vt:lpstr>uputstvo</vt:lpstr>
      <vt:lpstr>S T A N J E</vt:lpstr>
      <vt:lpstr>P r i h o d i </vt:lpstr>
      <vt:lpstr>1 Auto</vt:lpstr>
      <vt:lpstr>2 Cistoca</vt:lpstr>
      <vt:lpstr>3 Dzep</vt:lpstr>
      <vt:lpstr>4 Higijena</vt:lpstr>
      <vt:lpstr>5 Hrana</vt:lpstr>
      <vt:lpstr>6 Javni P</vt:lpstr>
      <vt:lpstr>7 Kredit</vt:lpstr>
      <vt:lpstr>8 Kucanstvo</vt:lpstr>
      <vt:lpstr>9 K. Ljubimci</vt:lpstr>
      <vt:lpstr>10 Kultura</vt:lpstr>
      <vt:lpstr>11 Odijevanje</vt:lpstr>
      <vt:lpstr>12 Odmor</vt:lpstr>
      <vt:lpstr>13 Osiguranje</vt:lpstr>
      <vt:lpstr>14 Rezije</vt:lpstr>
      <vt:lpstr>15 Sport</vt:lpstr>
      <vt:lpstr>16 Stan</vt:lpstr>
      <vt:lpstr>17 Skola</vt:lpstr>
      <vt:lpstr>18 Telekom</vt:lpstr>
      <vt:lpstr>19 Zdrav</vt:lpstr>
      <vt:lpstr>20 Ostalo</vt:lpstr>
      <vt:lpstr>podaci</vt:lpstr>
      <vt:lpstr>automobil</vt:lpstr>
      <vt:lpstr>cistoca</vt:lpstr>
      <vt:lpstr>cistoca_stana</vt:lpstr>
      <vt:lpstr>članarine</vt:lpstr>
      <vt:lpstr>Džeparac</vt:lpstr>
      <vt:lpstr>Higijena</vt:lpstr>
      <vt:lpstr>HranaPice</vt:lpstr>
      <vt:lpstr>javni_prijevoz</vt:lpstr>
      <vt:lpstr>Krediti</vt:lpstr>
      <vt:lpstr>Kucanstvo</vt:lpstr>
      <vt:lpstr>Kucni_ljubimci</vt:lpstr>
      <vt:lpstr>Kultura_Zabava</vt:lpstr>
      <vt:lpstr>Odjevanje</vt:lpstr>
      <vt:lpstr>Odmor</vt:lpstr>
      <vt:lpstr>Osiguranje</vt:lpstr>
      <vt:lpstr>ostalo</vt:lpstr>
      <vt:lpstr>prehrana</vt:lpstr>
      <vt:lpstr>Prihodi</vt:lpstr>
      <vt:lpstr>prijevoz</vt:lpstr>
      <vt:lpstr>proba</vt:lpstr>
      <vt:lpstr>Rezije</vt:lpstr>
      <vt:lpstr>Skolovanje</vt:lpstr>
      <vt:lpstr>Sport</vt:lpstr>
      <vt:lpstr>Stanovanje</vt:lpstr>
      <vt:lpstr>Telekomunikacije</vt:lpstr>
      <vt:lpstr>valute</vt:lpstr>
      <vt:lpstr>Zdravlje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Kućni budžet</dc:title>
  <dc:description>INTEGRATOR CENTAR d.o.o.</dc:description>
  <cp:lastModifiedBy>DAMIR</cp:lastModifiedBy>
  <dcterms:created xsi:type="dcterms:W3CDTF">2008-11-27T10:42:46Z</dcterms:created>
  <dcterms:modified xsi:type="dcterms:W3CDTF">2009-11-08T17:47:40Z</dcterms:modified>
</cp:coreProperties>
</file>